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ZVJEŠTAJI O IZVRŠENJU DRŽAVNOG PRORAČUNA\Polugodišnji 2019\Radna verzija 6-2019\1 Opći dio\"/>
    </mc:Choice>
  </mc:AlternateContent>
  <bookViews>
    <workbookView xWindow="11115" yWindow="-105" windowWidth="15510" windowHeight="8535"/>
  </bookViews>
  <sheets>
    <sheet name="Analitika" sheetId="1" r:id="rId1"/>
  </sheets>
  <externalReferences>
    <externalReference r:id="rId2"/>
  </externalReferences>
  <definedNames>
    <definedName name="_DAT1">[1]Sheet1!#REF!</definedName>
    <definedName name="_DAT10">[1]Sheet1!#REF!</definedName>
    <definedName name="_DAT11">[1]Sheet1!#REF!</definedName>
    <definedName name="_DAT12">[1]Sheet1!#REF!</definedName>
    <definedName name="_DAT14">[1]Sheet1!#REF!</definedName>
    <definedName name="_DAT15">[1]Sheet1!#REF!</definedName>
    <definedName name="_DAT16">[1]Sheet1!#REF!</definedName>
    <definedName name="_DAT17">[1]Sheet1!#REF!</definedName>
    <definedName name="_DAT18">[1]Sheet1!#REF!</definedName>
    <definedName name="_DAT19">[1]Sheet1!#REF!</definedName>
    <definedName name="_DAT2">[1]Sheet1!#REF!</definedName>
    <definedName name="_DAT20">[1]Sheet1!#REF!</definedName>
    <definedName name="_DAT21">[1]Sheet1!#REF!</definedName>
    <definedName name="_DAT22">[1]Sheet1!#REF!</definedName>
    <definedName name="_DAT23">[1]Sheet1!#REF!</definedName>
    <definedName name="_DAT24">[1]Sheet1!#REF!</definedName>
    <definedName name="_DAT25">[1]Sheet1!#REF!</definedName>
    <definedName name="_DAT26">[1]Sheet1!#REF!</definedName>
    <definedName name="_DAT27">[1]Sheet1!#REF!</definedName>
    <definedName name="_DAT28">[1]Sheet1!#REF!</definedName>
    <definedName name="_DAT29">[1]Sheet1!#REF!</definedName>
    <definedName name="_DAT30">[1]Sheet1!#REF!</definedName>
    <definedName name="_DAT31">[1]Sheet1!#REF!</definedName>
    <definedName name="_DAT32">[1]Sheet1!#REF!</definedName>
    <definedName name="_DAT33">[1]Sheet1!#REF!</definedName>
    <definedName name="_DAT34">[1]Sheet1!#REF!</definedName>
    <definedName name="_DAT35">[1]Sheet1!#REF!</definedName>
    <definedName name="_DAT36">[1]Sheet1!#REF!</definedName>
    <definedName name="_DAT37">[1]Sheet1!#REF!</definedName>
    <definedName name="_DAT38">[1]Sheet1!#REF!</definedName>
    <definedName name="_DAT39">[1]Sheet1!#REF!</definedName>
    <definedName name="_DAT40">[1]Sheet1!#REF!</definedName>
    <definedName name="_DAT41">[1]Sheet1!#REF!</definedName>
    <definedName name="_DAT42">[1]Sheet1!#REF!</definedName>
    <definedName name="_DAT5">[1]Sheet1!#REF!</definedName>
    <definedName name="_DAT56">[1]Sheet1!#REF!</definedName>
    <definedName name="_DAT57">[1]Sheet1!#REF!</definedName>
    <definedName name="_DAT58">[1]Sheet1!#REF!</definedName>
    <definedName name="_DAT59">[1]Sheet1!#REF!</definedName>
    <definedName name="_DAT6">[1]Sheet1!#REF!</definedName>
    <definedName name="_DAT60">[1]Sheet1!#REF!</definedName>
    <definedName name="_DAT61">[1]Sheet1!#REF!</definedName>
    <definedName name="_DAT62">[1]Sheet1!#REF!</definedName>
    <definedName name="_DAT63">[1]Sheet1!#REF!</definedName>
    <definedName name="_DAT64">[1]Sheet1!#REF!</definedName>
    <definedName name="_DAT65">[1]Sheet1!#REF!</definedName>
    <definedName name="_DAT66">[1]Sheet1!#REF!</definedName>
    <definedName name="_DAT67">[1]Sheet1!#REF!</definedName>
    <definedName name="_DAT68">[1]Sheet1!#REF!</definedName>
    <definedName name="_DAT69">[1]Sheet1!#REF!</definedName>
    <definedName name="_DAT70">[1]Sheet1!#REF!</definedName>
    <definedName name="_DAT71">[1]Sheet1!#REF!</definedName>
    <definedName name="_DAT72">[1]Sheet1!#REF!</definedName>
    <definedName name="_xlnm.Print_Titles" localSheetId="0">Analitika!$1:$3</definedName>
    <definedName name="_xlnm.Print_Area" localSheetId="0">Analitika!$A$1:$G$190</definedName>
    <definedName name="SAPBEXhrIndnt" hidden="1">1</definedName>
    <definedName name="SAPBEXrevision" hidden="1">1</definedName>
    <definedName name="SAPBEXsysID" hidden="1">"PBW"</definedName>
    <definedName name="SAPBEXwbID" hidden="1">"BQD8MHHT7GZ0FFGA126JKG493"</definedName>
  </definedNames>
  <calcPr calcId="162913"/>
</workbook>
</file>

<file path=xl/calcChain.xml><?xml version="1.0" encoding="utf-8"?>
<calcChain xmlns="http://schemas.openxmlformats.org/spreadsheetml/2006/main">
  <c r="F88" i="1" l="1"/>
  <c r="E88" i="1"/>
  <c r="E85" i="1" s="1"/>
  <c r="F78" i="1"/>
  <c r="E78" i="1"/>
  <c r="E77" i="1" s="1"/>
  <c r="F61" i="1"/>
  <c r="F152" i="1"/>
  <c r="F186" i="1"/>
  <c r="F183" i="1"/>
  <c r="F182" i="1" s="1"/>
  <c r="G159" i="1"/>
  <c r="F134" i="1"/>
  <c r="F133" i="1" s="1"/>
  <c r="F125" i="1"/>
  <c r="F96" i="1"/>
  <c r="F91" i="1"/>
  <c r="F86" i="1"/>
  <c r="F74" i="1"/>
  <c r="F75" i="1"/>
  <c r="F68" i="1"/>
  <c r="F67" i="1"/>
  <c r="F57" i="1"/>
  <c r="F23" i="1"/>
  <c r="F44" i="1"/>
  <c r="F37" i="1" s="1"/>
  <c r="E44" i="1"/>
  <c r="E37" i="1" s="1"/>
  <c r="E36" i="1" s="1"/>
  <c r="E188" i="1"/>
  <c r="E185" i="1" s="1"/>
  <c r="E180" i="1"/>
  <c r="E152" i="1"/>
  <c r="E134" i="1"/>
  <c r="E133" i="1" s="1"/>
  <c r="E102" i="1"/>
  <c r="E101" i="1" s="1"/>
  <c r="E96" i="1"/>
  <c r="E95" i="1" s="1"/>
  <c r="E91" i="1"/>
  <c r="E90" i="1" s="1"/>
  <c r="E81" i="1"/>
  <c r="E71" i="1"/>
  <c r="E64" i="1"/>
  <c r="E61" i="1"/>
  <c r="E60" i="1" s="1"/>
  <c r="E57" i="1"/>
  <c r="E56" i="1" s="1"/>
  <c r="E49" i="1"/>
  <c r="E46" i="1"/>
  <c r="E33" i="1"/>
  <c r="E31" i="1"/>
  <c r="E27" i="1"/>
  <c r="E25" i="1"/>
  <c r="E22" i="1"/>
  <c r="E17" i="1"/>
  <c r="E14" i="1"/>
  <c r="E12" i="1"/>
  <c r="E10" i="1"/>
  <c r="E24" i="1" l="1"/>
  <c r="F71" i="1"/>
  <c r="E63" i="1"/>
  <c r="E9" i="1"/>
  <c r="E35" i="1"/>
  <c r="E84" i="1"/>
  <c r="E55" i="1"/>
  <c r="E30" i="1"/>
  <c r="E151" i="1"/>
  <c r="E100" i="1" s="1"/>
  <c r="G6" i="1"/>
  <c r="G7" i="1"/>
  <c r="G11" i="1"/>
  <c r="G13" i="1"/>
  <c r="G15" i="1"/>
  <c r="G16" i="1"/>
  <c r="G18" i="1"/>
  <c r="G19" i="1"/>
  <c r="G20" i="1"/>
  <c r="G21" i="1"/>
  <c r="G26" i="1"/>
  <c r="G29" i="1"/>
  <c r="G32" i="1"/>
  <c r="G34" i="1"/>
  <c r="G39" i="1"/>
  <c r="G40" i="1"/>
  <c r="G47" i="1"/>
  <c r="G48" i="1"/>
  <c r="G50" i="1"/>
  <c r="G58" i="1"/>
  <c r="G59" i="1"/>
  <c r="G67" i="1"/>
  <c r="G68" i="1"/>
  <c r="G70" i="1"/>
  <c r="G73" i="1"/>
  <c r="G74" i="1"/>
  <c r="G79" i="1"/>
  <c r="G92" i="1"/>
  <c r="G93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5" i="1"/>
  <c r="G135" i="1"/>
  <c r="G137" i="1"/>
  <c r="G138" i="1"/>
  <c r="G144" i="1"/>
  <c r="G145" i="1"/>
  <c r="G146" i="1"/>
  <c r="G147" i="1"/>
  <c r="G154" i="1"/>
  <c r="G156" i="1"/>
  <c r="G158" i="1"/>
  <c r="G162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9" i="1"/>
  <c r="F81" i="1"/>
  <c r="F90" i="1"/>
  <c r="F85" i="1"/>
  <c r="F36" i="1"/>
  <c r="G36" i="1" s="1"/>
  <c r="F10" i="1"/>
  <c r="F12" i="1"/>
  <c r="F17" i="1"/>
  <c r="G17" i="1" s="1"/>
  <c r="F22" i="1"/>
  <c r="F25" i="1"/>
  <c r="G25" i="1" s="1"/>
  <c r="F31" i="1"/>
  <c r="G31" i="1" s="1"/>
  <c r="F33" i="1"/>
  <c r="F49" i="1"/>
  <c r="G49" i="1" s="1"/>
  <c r="F56" i="1"/>
  <c r="F60" i="1"/>
  <c r="G60" i="1" s="1"/>
  <c r="F64" i="1"/>
  <c r="G71" i="1"/>
  <c r="F95" i="1"/>
  <c r="F102" i="1"/>
  <c r="F101" i="1" s="1"/>
  <c r="G133" i="1"/>
  <c r="F180" i="1"/>
  <c r="F188" i="1"/>
  <c r="F185" i="1" s="1"/>
  <c r="E8" i="1" l="1"/>
  <c r="G101" i="1"/>
  <c r="E54" i="1"/>
  <c r="E4" i="1" s="1"/>
  <c r="G180" i="1"/>
  <c r="G78" i="1"/>
  <c r="G64" i="1"/>
  <c r="G56" i="1"/>
  <c r="G33" i="1"/>
  <c r="G10" i="1"/>
  <c r="G12" i="1"/>
  <c r="G85" i="1"/>
  <c r="G90" i="1"/>
  <c r="G152" i="1"/>
  <c r="G91" i="1"/>
  <c r="G44" i="1"/>
  <c r="G37" i="1"/>
  <c r="G134" i="1"/>
  <c r="G102" i="1"/>
  <c r="G88" i="1"/>
  <c r="G61" i="1"/>
  <c r="G57" i="1"/>
  <c r="F151" i="1"/>
  <c r="F100" i="1" s="1"/>
  <c r="F84" i="1"/>
  <c r="F30" i="1"/>
  <c r="G30" i="1" s="1"/>
  <c r="F77" i="1"/>
  <c r="G77" i="1" s="1"/>
  <c r="F63" i="1"/>
  <c r="F27" i="1"/>
  <c r="F14" i="1"/>
  <c r="F46" i="1"/>
  <c r="G63" i="1" l="1"/>
  <c r="F24" i="1"/>
  <c r="G24" i="1" s="1"/>
  <c r="G27" i="1"/>
  <c r="G100" i="1"/>
  <c r="G151" i="1"/>
  <c r="F35" i="1"/>
  <c r="G35" i="1" s="1"/>
  <c r="G46" i="1"/>
  <c r="F9" i="1"/>
  <c r="G9" i="1" s="1"/>
  <c r="G14" i="1"/>
  <c r="G84" i="1"/>
  <c r="F55" i="1"/>
  <c r="G55" i="1" s="1"/>
  <c r="F8" i="1" l="1"/>
  <c r="G8" i="1" s="1"/>
  <c r="F54" i="1"/>
  <c r="G54" i="1" s="1"/>
  <c r="F4" i="1" l="1"/>
  <c r="G4" i="1" s="1"/>
</calcChain>
</file>

<file path=xl/sharedStrings.xml><?xml version="1.0" encoding="utf-8"?>
<sst xmlns="http://schemas.openxmlformats.org/spreadsheetml/2006/main" count="282" uniqueCount="188">
  <si>
    <t>NETO FINANCIRANJE</t>
  </si>
  <si>
    <t>Prijenos depozita iz prethodne godine</t>
  </si>
  <si>
    <t>Prijenos depozita u narednu godinu</t>
  </si>
  <si>
    <t>PRIMICI OD FINANCIJSKE IMOVINE  I ZADUŽIVANJA</t>
  </si>
  <si>
    <t>Primljene otplate (povrati) glavnice danih zajmova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</si>
  <si>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</si>
  <si>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</si>
  <si>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trgovačkim društvima u javnom sektoru</t>
  </si>
  <si>
    <t>Povrati zajmova danih trg.društvima u javnom sektoru</t>
  </si>
  <si>
    <t>Primici (povrati) glavnice zajmova danih trgovačkim društvima i obrtnicima izvan javnog sektora</t>
  </si>
  <si>
    <t>Povrat zajmova danih tuzemnim trgovačkim društvima izvan javnog sektora</t>
  </si>
  <si>
    <t>Povrati zajmova danih tuzemnim obrtnicima</t>
  </si>
  <si>
    <t>Povrat zajmova danih drugim razinama vlasti</t>
  </si>
  <si>
    <t>Povrat zajmova danih županijskim proračunima</t>
  </si>
  <si>
    <t>Povrat zajmova danih gradskim proračunima - dugoročni</t>
  </si>
  <si>
    <t>Povrat zajmova danih općinskim proračunima - dugoročni</t>
  </si>
  <si>
    <t>Povrat zajmova danih ostalim izvanproračunskim korisnicima DP</t>
  </si>
  <si>
    <t>Primici od povrata depozita i jamčevnih pologa</t>
  </si>
  <si>
    <t>Primici od povrata depozita od kreditnih i ostalih financijskih institucija - tuzemni</t>
  </si>
  <si>
    <t>Primici od izdanih vrijednosnih papira</t>
  </si>
  <si>
    <t>Trezorski zapisi (neto)</t>
  </si>
  <si>
    <t>Trezorski zapisi - tuzemni</t>
  </si>
  <si>
    <t>Obveznice</t>
  </si>
  <si>
    <t xml:space="preserve">Obveznice - tuzemne </t>
  </si>
  <si>
    <t xml:space="preserve">Obveznice - inozemne </t>
  </si>
  <si>
    <t>Primitci od prodaje dionica i udjela u glavnici</t>
  </si>
  <si>
    <t>Primici od prodaje dionica i udjela u glavnici trg.druš.u JS</t>
  </si>
  <si>
    <t>Dionice i udjeli u glavnici trgovačkih društava u javnom sektoru</t>
  </si>
  <si>
    <t>Primici od prodaje dionica i udjela u glavnici ostalih fin.institucija izvan JS</t>
  </si>
  <si>
    <t>Dionice i udjeli u glavnici tuzemnih kreditnih i ostalih fin.</t>
  </si>
  <si>
    <t xml:space="preserve">Primici od zaduživanja </t>
  </si>
  <si>
    <t>Primljeni krediti i  zajmovi od  međunarodnih organizacija, institucija i tijela EU te inozemnih vlada</t>
  </si>
  <si>
    <t>Primljeni zajmovi od međunarodnih organizacija</t>
  </si>
  <si>
    <t xml:space="preserve">Zajmovi Svjetske banke </t>
  </si>
  <si>
    <t>07705</t>
  </si>
  <si>
    <t>07625   11005</t>
  </si>
  <si>
    <t>Projekt implem. integr. sustava zemlj. admin IBRD 8086</t>
  </si>
  <si>
    <t>02506</t>
  </si>
  <si>
    <t>08005</t>
  </si>
  <si>
    <t>2.projekt tehnologijskog razvoja IBRD 82580</t>
  </si>
  <si>
    <t xml:space="preserve">Ukupno Svjetska banka </t>
  </si>
  <si>
    <t>Primljeni krediti i zajmovi od kreditnih i ostalih financijskih institucija u javnom sektoru u javnom sektoru</t>
  </si>
  <si>
    <t>Primljeni krediti od kreditnih institucija u javnom sektoru (neto)</t>
  </si>
  <si>
    <t>Primljeni krediti i zajmovi od ostalih financijskih institucija u javnom sektoru</t>
  </si>
  <si>
    <t>Primljeni krediti i  zajmovi od kreditnih i ostalih financijskih institucija izvan javnog sektora</t>
  </si>
  <si>
    <t>Primljeni krediti od tuzemnih kreditnih institucija izvan javnog sektora (neto)</t>
  </si>
  <si>
    <t>IZDACI ZA FINANCIJSKU IMOVINU I OTPLATE ZAJMOVA</t>
  </si>
  <si>
    <t>Izdaci za dane zajmove</t>
  </si>
  <si>
    <t>Izdaci za dane zajmove neprofitnim organizacijama, građanima i kućanstvima</t>
  </si>
  <si>
    <t>Dani zajmovi neprofitnim organizacijama, građanima i kućanstvima u tuzemstvu</t>
  </si>
  <si>
    <t>04105</t>
  </si>
  <si>
    <t>Stambeno zbrinjavanje invalida iz Domovinskog rata</t>
  </si>
  <si>
    <t>07620</t>
  </si>
  <si>
    <t>Društveno poticana stanogradnja</t>
  </si>
  <si>
    <t>08006</t>
  </si>
  <si>
    <t>Izdaci za dane zajmove trgovačkim društvima u javnom sektoru</t>
  </si>
  <si>
    <t>Dani zajmovi trgovačkim društvima u javnom sektoru</t>
  </si>
  <si>
    <t>Jamstvena pričuva</t>
  </si>
  <si>
    <t>Izdaci za dane zajmove trgovačkim društvima i obrtnicima izvan javnog sektora</t>
  </si>
  <si>
    <t>Dani zajmovi tuzemnim trgovačkim društvima izvan javnog sektora</t>
  </si>
  <si>
    <t>Osiguranje izvoza -garantni fond</t>
  </si>
  <si>
    <t>04905</t>
  </si>
  <si>
    <t>OP konkurentnost i kohezija 2014.-2020.</t>
  </si>
  <si>
    <t>04990</t>
  </si>
  <si>
    <t>Jamstvo za malo gospodarstvo</t>
  </si>
  <si>
    <t>06505</t>
  </si>
  <si>
    <t>Provedba ugovora o koncesiji-autocesta Zagreb-Macelj</t>
  </si>
  <si>
    <t>Dani zajmovi tuzemnim obrtnicima</t>
  </si>
  <si>
    <t>Dani zajmovi drugim razinama vlasti</t>
  </si>
  <si>
    <t>Dani zajmovi ostalim izvanproračunskim korisnicima državnog proračuna</t>
  </si>
  <si>
    <t>Dani zajmovi županijskim proračunima</t>
  </si>
  <si>
    <t>Dani zajmovi gradskim proračunima</t>
  </si>
  <si>
    <t xml:space="preserve">Izdaci za depozite i jamčevne pologe </t>
  </si>
  <si>
    <t>Izdaci za depozite u kreditnim i ostalim financijskim institucijama - tuzemni</t>
  </si>
  <si>
    <t>07605</t>
  </si>
  <si>
    <t>Izdaci za dionice i udjele u glavnici</t>
  </si>
  <si>
    <t>Dionice i udjeli u glavnici kreditnih i ostalih financijskih institucija u javnom sektoru</t>
  </si>
  <si>
    <t>Dionice i udjeli u glavnici ostalih financijskih institucija u javnom sektoru</t>
  </si>
  <si>
    <t>Regionalni inovacijski fond - ENIF</t>
  </si>
  <si>
    <t>Ulaganje u fondove za gospodarsku suradnju</t>
  </si>
  <si>
    <t>Dionice i udjeli u glavnici kreditnih i ostalih financijskih institucija izvan javnog sektora</t>
  </si>
  <si>
    <t xml:space="preserve">Dionice i udjeli u glavnici inozemnih kreditnih i ostalih financijskih institucija </t>
  </si>
  <si>
    <t>Osnivački ulozi u međunarodnim financijskim organizacijama</t>
  </si>
  <si>
    <t>Potpore inovacijskom procesu</t>
  </si>
  <si>
    <t>Dionice i udjeli u glavnici trgovačkih društava izvan javnog sektora</t>
  </si>
  <si>
    <t>Dionice i udjeli u glavnici tuzemnih trgovačkih društava izvan javnog sektora</t>
  </si>
  <si>
    <t>Preuzimanje imovine prijebojom- porezna uprava</t>
  </si>
  <si>
    <t>Redovna djelatnost Sveučilišta u Zagrebu</t>
  </si>
  <si>
    <t>Izdaci za otplatu glavnice primljenih kredita i zajmova</t>
  </si>
  <si>
    <t>Otplata glavnice primljenih kredita i zajmova od međunarodnih organizacija, institucija i tijela EU te inozemnih vlada</t>
  </si>
  <si>
    <t>Otplata glavnice primljenih zajmova od međunarodnih organizacija</t>
  </si>
  <si>
    <t>Otplata glavnice IBRD 72260</t>
  </si>
  <si>
    <t>Otplata glavnice - CEB 1351 Obnova zdr.infrastrukture</t>
  </si>
  <si>
    <t>Otplata glavnice - Projekt gospodarskog i socijalnog oporavka, IBRD 72830-HR</t>
  </si>
  <si>
    <t>Otplata glavnice - Hrvatski projekt tehnologijskog razvoja, IBRD 73200-HR</t>
  </si>
  <si>
    <t>Otplata glavnice - Projekt razvoja sustava odgoja i obrazovanja, IBRD 73320-HR</t>
  </si>
  <si>
    <t xml:space="preserve">Otplata glavnice - Projekt razvoja sustava socijalne skrbi,  IBRD 73070-HR </t>
  </si>
  <si>
    <t>Otplata glavnice IBRD 73600</t>
  </si>
  <si>
    <t>Otplata glavnice IBRD 74530 Unutarnje vode</t>
  </si>
  <si>
    <t>Otplata glavnice IBRD 74500 PAL 2</t>
  </si>
  <si>
    <t>Otplata glavnice IBRD 74710 Modernizacija porezne uprave</t>
  </si>
  <si>
    <t>Otplata glavnice IBRD 75980 Projekt hitne medicinske pomoći</t>
  </si>
  <si>
    <t>Otplata glavnice IBRD 764000</t>
  </si>
  <si>
    <t>Otplata glavnice IBRD 80860</t>
  </si>
  <si>
    <t>Otplata glavnice IBRD 80210</t>
  </si>
  <si>
    <t>Otplata glavnice IBRD 82580</t>
  </si>
  <si>
    <t>Otplata glavnice CEB 1751 Projekt fin.vodo komunalne infrastr.</t>
  </si>
  <si>
    <t>Otplata glavnice CEB 1576 Projekt fin.zdravstvenih ustanova</t>
  </si>
  <si>
    <t>Otplata glavnice IBRD 83650 Poboljšanje kvalitete zdravstvenih usluga</t>
  </si>
  <si>
    <t>10205</t>
  </si>
  <si>
    <t>Otplata glavnice IBRD 84260 Modernizacija sustava socijalne zaštite</t>
  </si>
  <si>
    <t>Otplata glavnice CEB 1845 Projekt zaštite od poplava</t>
  </si>
  <si>
    <t>Projekt poduzetničkog kapitala inovacije i poduzetništvo</t>
  </si>
  <si>
    <t>Otplata glavnice primljenih kredita i zajmova od institucija i tijela EU</t>
  </si>
  <si>
    <t>Otplata glavnice primljenih kredita i zajmova od kreditnih i ostalih financijskih institucija u javnom sektoru</t>
  </si>
  <si>
    <t>Otplata glavnice primljenih kredita od kreditnih institucija u javnom sektoru</t>
  </si>
  <si>
    <t>07740</t>
  </si>
  <si>
    <t>Centar za praćenje poslovanja energetskog sektora i investicija</t>
  </si>
  <si>
    <t>Otplata glavnice Uljanik TOB I-1/05</t>
  </si>
  <si>
    <t>Otplata glavnice V.Lenac G-04/03</t>
  </si>
  <si>
    <t>Otplata glavnice Vrhbosanska nadbiskupija-HBOR</t>
  </si>
  <si>
    <t>Otplata glavnice Umirovljenički fond 720 mln HRK HPB</t>
  </si>
  <si>
    <t xml:space="preserve">Otplata glavnice HŽ putnički prijevoz </t>
  </si>
  <si>
    <t>Otplata glavnice HPB 20 mln od 640 mln EUR</t>
  </si>
  <si>
    <t>Otplata glavnice HŽ CARGO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</si>
  <si>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</si>
  <si>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</si>
  <si>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>04040</t>
  </si>
  <si>
    <t>Otplata glavnice sveučilišta u Zagrebu</t>
  </si>
  <si>
    <t>Otplata glavnice KBC 2007 Klupski kredit</t>
  </si>
  <si>
    <t>Otplata glavnice KBC 2003</t>
  </si>
  <si>
    <t>Otplata glavnice 528.5 mln EUR PBZ</t>
  </si>
  <si>
    <t>Otplata glavnice SGS-Brodogradnja</t>
  </si>
  <si>
    <t>Otplata glavnice OTP-Brodogadnja</t>
  </si>
  <si>
    <t>Otplata glavnice umirovljenički fond 720 mln HRK ZABA</t>
  </si>
  <si>
    <t>Otplata glavnice Hž putnički prijevoz</t>
  </si>
  <si>
    <t>Otplata glavnice SGS 50 mln EUR</t>
  </si>
  <si>
    <t>Otplata glavnice HŽ Infrastruktura</t>
  </si>
  <si>
    <t>Otplata glavnice ZABA 640 mln EUR</t>
  </si>
  <si>
    <t>Otplata glavnice Addiko 600 mln HRK</t>
  </si>
  <si>
    <t>Sveučilište J.J.Strossmayera u Osijeku, rektorat i fakulteti</t>
  </si>
  <si>
    <t>Sveučilište u Splitu</t>
  </si>
  <si>
    <t>Sveučilište u Rijeci</t>
  </si>
  <si>
    <t>Sveučilište u Zagrebu</t>
  </si>
  <si>
    <t>Sveučilište u Dubrovniku</t>
  </si>
  <si>
    <t>Otplata glavnice primljenih zajmova od ostalih tuzemnih financijskih institucija izvan javnog sektora</t>
  </si>
  <si>
    <t xml:space="preserve">Otplata glavnice primljenih kredita od ino.kreditnih institucija </t>
  </si>
  <si>
    <t>Otplata glavnice HŽ - zajam za modernizaciju KfW - 12900</t>
  </si>
  <si>
    <t>Izdaci za otplatu glavnice za izdane vrijednosne papire</t>
  </si>
  <si>
    <t>Izdaci za otplatu glavnice za izdane obveznice</t>
  </si>
  <si>
    <t>Izdaci za otplatu glavnice za izdane obveznice u zemlji</t>
  </si>
  <si>
    <t>Izdaci za otplatu glavnice za izdane obveznice u inozemstvu</t>
  </si>
  <si>
    <t>Komunikacijska oprema EX Agencija</t>
  </si>
  <si>
    <t>INDEKS</t>
  </si>
  <si>
    <t>5=4/3*100</t>
  </si>
  <si>
    <t>NAZIV</t>
  </si>
  <si>
    <t>RAČUN  FINANCIRANJA  -  ANALITIKA</t>
  </si>
  <si>
    <t>OSTVARENJE/_x000D_
IZVRŠENJE_x000D_
1.-6.2018.</t>
  </si>
  <si>
    <t>Dionice i udjeli u glavnici kreditnih institucija u javnom sektoru</t>
  </si>
  <si>
    <t xml:space="preserve">Otplata glavnice primljenih zajmova od ostalih financijskih institucija u javnom sektoru </t>
  </si>
  <si>
    <t>Otplata glavnice primljenih zajmova od trgovačkih društava i obrtnika izvan javnog sektora</t>
  </si>
  <si>
    <t>Otplata glavnice primljenih zajmova od tuzemnih trgovačkih društava izvan javnog sektora</t>
  </si>
  <si>
    <t>Izdaci za otplatu glavnice za izdane trezorske zapise</t>
  </si>
  <si>
    <t>OSTVARENJE/_x000D_
IZVRŠENJE_x000D_
1.-6.2019.</t>
  </si>
  <si>
    <t>Zajam za projekt modernizacije i rekonstr. cestovnog sektora</t>
  </si>
  <si>
    <t>Proj.implementacije integriranog sustava zemljišne administracije IBRD 89000</t>
  </si>
  <si>
    <t>Program ruralnog razvoja</t>
  </si>
  <si>
    <t>Kreditiranje (kroz osnivački kapital HBOR-a - poticanje izvoza, infrastrukture, i gospodarskih djelatnosti te malog i srednjeg poduzetništva</t>
  </si>
  <si>
    <t>Otplata glavnice  - HŽ EIB 21051</t>
  </si>
  <si>
    <t>EIB 22165 Obnova komunalne infrastrukture</t>
  </si>
  <si>
    <t>Otplata glavnice EIB 22881</t>
  </si>
  <si>
    <t>Otplata glavnice EIB 25749 sufinaciranje  IPA ISPA</t>
  </si>
  <si>
    <t>Otpl.glavn.EIB 31146 Proj.razv.infrastr.na otocima</t>
  </si>
  <si>
    <t>Otplata glavnice EIB 31176 Fin.vodno-komun.infrast</t>
  </si>
  <si>
    <t>Konkuretnost i održivost energetskog sustava</t>
  </si>
  <si>
    <t>Otplata glavnice  HPB 500 mln HRK</t>
  </si>
  <si>
    <t>Otplata glavnice  HBOR Hrvatske vode</t>
  </si>
  <si>
    <t>Otplata glavnice HPB 300 mln HRK</t>
  </si>
  <si>
    <t>Otplata glavnice udio HPB 528,5 mln EUR</t>
  </si>
  <si>
    <t>Otplata glavnice HPB 950 mln HRK</t>
  </si>
  <si>
    <t>Otplata glavnice sveučilišta u Rijeci</t>
  </si>
  <si>
    <t>Otplata glavnice KBC Zagreb</t>
  </si>
  <si>
    <t>Otplata glavnice ZABA 1 mlrd HRK</t>
  </si>
  <si>
    <t>Otplata glavnice PBZ 100 mln. EUR</t>
  </si>
  <si>
    <t>Otplata glavnice po financijskom leasingu sveučilišta u Zagrebu</t>
  </si>
  <si>
    <t>Otplata glavnice po financijskom leasingu sveučilišta u Dubrovniku</t>
  </si>
  <si>
    <t>Otplata glavnice po financijskom leasingu KBC Zagreb</t>
  </si>
  <si>
    <t>Izdaci za otplatu glavnice za izdane trezorske zapise -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</si>
</sst>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5\/\4"/>
  </numFmts>
  <fonts count="37">
    <font>
      <sz val="10"/>
      <name val="Arial"/>
      <family val="2"/>
      <charset val="238"/>
    </font>
    <font>
      <sz val="10"/>
      <name val="Geneva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"/>
      <family val="1"/>
    </font>
    <font>
      <b/>
      <sz val="10"/>
      <name val="Times New Roman"/>
      <family val="1"/>
      <charset val="238"/>
    </font>
    <font>
      <sz val="12"/>
      <color rgb="FFFF0000"/>
      <name val="Times New Roman"/>
      <family val="1"/>
    </font>
    <font>
      <sz val="11"/>
      <color rgb="FFFF000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i/>
      <sz val="12"/>
      <name val="Times New Roman"/>
      <family val="1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53"/>
      <name val="Times New Roman"/>
      <family val="1"/>
      <charset val="238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  <charset val="238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39"/>
      <name val="Arial"/>
      <family val="2"/>
    </font>
    <font>
      <sz val="10"/>
      <color indexed="8"/>
      <name val="Times New Roman"/>
      <family val="1"/>
      <charset val="238"/>
    </font>
    <font>
      <sz val="19"/>
      <color indexed="48"/>
      <name val="Arial"/>
      <family val="2"/>
      <charset val="238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</font>
    <font>
      <b/>
      <i/>
      <sz val="12"/>
      <name val="Times New Roman"/>
      <family val="1"/>
      <charset val="238"/>
    </font>
    <font>
      <sz val="1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9" fillId="3" borderId="1" applyNumberFormat="0" applyProtection="0">
      <alignment horizontal="right" vertical="center"/>
    </xf>
    <xf numFmtId="0" fontId="13" fillId="0" borderId="0"/>
    <xf numFmtId="0" fontId="1" fillId="0" borderId="0"/>
    <xf numFmtId="4" fontId="19" fillId="4" borderId="1" applyNumberFormat="0" applyProtection="0">
      <alignment vertical="center"/>
    </xf>
    <xf numFmtId="4" fontId="21" fillId="0" borderId="2" applyNumberFormat="0" applyProtection="0">
      <alignment vertical="center"/>
    </xf>
    <xf numFmtId="0" fontId="13" fillId="0" borderId="0"/>
    <xf numFmtId="4" fontId="22" fillId="4" borderId="2" applyNumberFormat="0" applyProtection="0">
      <alignment vertical="center"/>
    </xf>
    <xf numFmtId="0" fontId="13" fillId="0" borderId="0"/>
    <xf numFmtId="4" fontId="23" fillId="4" borderId="2" applyNumberFormat="0" applyProtection="0">
      <alignment horizontal="left" vertical="center" indent="1"/>
    </xf>
    <xf numFmtId="0" fontId="13" fillId="0" borderId="0"/>
    <xf numFmtId="0" fontId="23" fillId="4" borderId="2" applyNumberFormat="0" applyProtection="0">
      <alignment horizontal="left" vertical="top" indent="1"/>
    </xf>
    <xf numFmtId="0" fontId="13" fillId="0" borderId="0"/>
    <xf numFmtId="4" fontId="23" fillId="5" borderId="0" applyNumberFormat="0" applyProtection="0">
      <alignment horizontal="left" vertical="center" indent="1"/>
    </xf>
    <xf numFmtId="0" fontId="13" fillId="0" borderId="0"/>
    <xf numFmtId="4" fontId="19" fillId="6" borderId="2" applyNumberFormat="0" applyProtection="0">
      <alignment horizontal="right" vertical="center"/>
    </xf>
    <xf numFmtId="0" fontId="13" fillId="0" borderId="0"/>
    <xf numFmtId="4" fontId="19" fillId="7" borderId="2" applyNumberFormat="0" applyProtection="0">
      <alignment horizontal="right" vertical="center"/>
    </xf>
    <xf numFmtId="0" fontId="13" fillId="0" borderId="0"/>
    <xf numFmtId="4" fontId="19" fillId="8" borderId="2" applyNumberFormat="0" applyProtection="0">
      <alignment horizontal="right" vertical="center"/>
    </xf>
    <xf numFmtId="0" fontId="13" fillId="0" borderId="0"/>
    <xf numFmtId="4" fontId="19" fillId="9" borderId="2" applyNumberFormat="0" applyProtection="0">
      <alignment horizontal="right" vertical="center"/>
    </xf>
    <xf numFmtId="0" fontId="13" fillId="0" borderId="0"/>
    <xf numFmtId="4" fontId="19" fillId="10" borderId="2" applyNumberFormat="0" applyProtection="0">
      <alignment horizontal="right" vertical="center"/>
    </xf>
    <xf numFmtId="0" fontId="13" fillId="0" borderId="0"/>
    <xf numFmtId="4" fontId="19" fillId="11" borderId="2" applyNumberFormat="0" applyProtection="0">
      <alignment horizontal="right" vertical="center"/>
    </xf>
    <xf numFmtId="0" fontId="13" fillId="0" borderId="0"/>
    <xf numFmtId="4" fontId="19" fillId="12" borderId="2" applyNumberFormat="0" applyProtection="0">
      <alignment horizontal="right" vertical="center"/>
    </xf>
    <xf numFmtId="0" fontId="13" fillId="0" borderId="0"/>
    <xf numFmtId="4" fontId="19" fillId="13" borderId="2" applyNumberFormat="0" applyProtection="0">
      <alignment horizontal="right" vertical="center"/>
    </xf>
    <xf numFmtId="0" fontId="13" fillId="0" borderId="0"/>
    <xf numFmtId="4" fontId="19" fillId="14" borderId="2" applyNumberFormat="0" applyProtection="0">
      <alignment horizontal="right" vertical="center"/>
    </xf>
    <xf numFmtId="0" fontId="13" fillId="0" borderId="0"/>
    <xf numFmtId="4" fontId="23" fillId="15" borderId="3" applyNumberFormat="0" applyProtection="0">
      <alignment horizontal="left" vertical="center" indent="1"/>
    </xf>
    <xf numFmtId="0" fontId="13" fillId="0" borderId="0"/>
    <xf numFmtId="4" fontId="19" fillId="16" borderId="0" applyNumberFormat="0" applyProtection="0">
      <alignment horizontal="left" vertical="center" indent="1"/>
    </xf>
    <xf numFmtId="0" fontId="13" fillId="0" borderId="0"/>
    <xf numFmtId="4" fontId="24" fillId="17" borderId="0" applyNumberFormat="0" applyProtection="0">
      <alignment horizontal="left" vertical="center" indent="1"/>
    </xf>
    <xf numFmtId="0" fontId="13" fillId="0" borderId="0"/>
    <xf numFmtId="4" fontId="23" fillId="18" borderId="2" applyNumberFormat="0" applyProtection="0">
      <alignment horizontal="center" vertical="top"/>
    </xf>
    <xf numFmtId="0" fontId="13" fillId="0" borderId="0"/>
    <xf numFmtId="4" fontId="25" fillId="16" borderId="0" applyNumberFormat="0" applyProtection="0">
      <alignment horizontal="left" vertical="center" indent="1"/>
    </xf>
    <xf numFmtId="0" fontId="13" fillId="0" borderId="0"/>
    <xf numFmtId="4" fontId="25" fillId="5" borderId="0" applyNumberFormat="0" applyProtection="0">
      <alignment horizontal="left" vertical="center" indent="1"/>
    </xf>
    <xf numFmtId="0" fontId="13" fillId="0" borderId="0"/>
    <xf numFmtId="0" fontId="9" fillId="0" borderId="2" applyNumberFormat="0" applyProtection="0">
      <alignment horizontal="left" vertical="center" indent="1"/>
    </xf>
    <xf numFmtId="0" fontId="13" fillId="0" borderId="0"/>
    <xf numFmtId="0" fontId="13" fillId="17" borderId="2" applyNumberFormat="0" applyProtection="0">
      <alignment horizontal="left" vertical="top" indent="1"/>
    </xf>
    <xf numFmtId="0" fontId="13" fillId="0" borderId="0"/>
    <xf numFmtId="0" fontId="9" fillId="0" borderId="2" applyNumberFormat="0" applyProtection="0">
      <alignment horizontal="left" vertical="center" indent="1"/>
    </xf>
    <xf numFmtId="0" fontId="13" fillId="0" borderId="0"/>
    <xf numFmtId="0" fontId="13" fillId="5" borderId="2" applyNumberFormat="0" applyProtection="0">
      <alignment horizontal="left" vertical="top" indent="1"/>
    </xf>
    <xf numFmtId="0" fontId="13" fillId="0" borderId="0"/>
    <xf numFmtId="0" fontId="9" fillId="0" borderId="2" applyNumberFormat="0" applyProtection="0">
      <alignment horizontal="left" vertical="center" indent="1"/>
    </xf>
    <xf numFmtId="0" fontId="13" fillId="0" borderId="0"/>
    <xf numFmtId="0" fontId="13" fillId="19" borderId="2" applyNumberFormat="0" applyProtection="0">
      <alignment horizontal="left" vertical="top" indent="1"/>
    </xf>
    <xf numFmtId="0" fontId="26" fillId="20" borderId="2" applyNumberFormat="0" applyProtection="0">
      <alignment horizontal="left" vertical="center" indent="1"/>
    </xf>
    <xf numFmtId="0" fontId="17" fillId="0" borderId="2" applyNumberFormat="0" applyProtection="0">
      <alignment horizontal="left" vertical="center"/>
    </xf>
    <xf numFmtId="0" fontId="13" fillId="0" borderId="0"/>
    <xf numFmtId="0" fontId="13" fillId="20" borderId="2" applyNumberFormat="0" applyProtection="0">
      <alignment horizontal="left" vertical="top" indent="1"/>
    </xf>
    <xf numFmtId="0" fontId="13" fillId="0" borderId="0"/>
    <xf numFmtId="0" fontId="13" fillId="0" borderId="0"/>
    <xf numFmtId="4" fontId="19" fillId="21" borderId="2" applyNumberFormat="0" applyProtection="0">
      <alignment vertical="center"/>
    </xf>
    <xf numFmtId="0" fontId="13" fillId="0" borderId="0"/>
    <xf numFmtId="4" fontId="27" fillId="21" borderId="2" applyNumberFormat="0" applyProtection="0">
      <alignment vertical="center"/>
    </xf>
    <xf numFmtId="0" fontId="13" fillId="0" borderId="0"/>
    <xf numFmtId="4" fontId="19" fillId="21" borderId="2" applyNumberFormat="0" applyProtection="0">
      <alignment horizontal="left" vertical="center" indent="1"/>
    </xf>
    <xf numFmtId="0" fontId="13" fillId="0" borderId="0"/>
    <xf numFmtId="0" fontId="19" fillId="21" borderId="2" applyNumberFormat="0" applyProtection="0">
      <alignment horizontal="left" vertical="top" indent="1"/>
    </xf>
    <xf numFmtId="4" fontId="28" fillId="0" borderId="2" applyNumberFormat="0" applyProtection="0">
      <alignment horizontal="right" vertical="center"/>
    </xf>
    <xf numFmtId="0" fontId="13" fillId="0" borderId="0"/>
    <xf numFmtId="4" fontId="27" fillId="16" borderId="2" applyNumberFormat="0" applyProtection="0">
      <alignment horizontal="right" vertical="center"/>
    </xf>
    <xf numFmtId="0" fontId="13" fillId="0" borderId="0"/>
    <xf numFmtId="4" fontId="19" fillId="18" borderId="2" applyNumberFormat="0" applyProtection="0">
      <alignment horizontal="left" vertical="center" indent="1"/>
    </xf>
    <xf numFmtId="0" fontId="13" fillId="0" borderId="0"/>
    <xf numFmtId="0" fontId="23" fillId="5" borderId="2" applyNumberFormat="0" applyProtection="0">
      <alignment horizontal="center" vertical="top" wrapText="1"/>
    </xf>
    <xf numFmtId="0" fontId="13" fillId="0" borderId="0"/>
    <xf numFmtId="4" fontId="29" fillId="22" borderId="0" applyNumberFormat="0" applyProtection="0">
      <alignment horizontal="left" vertical="top" indent="1"/>
    </xf>
    <xf numFmtId="4" fontId="30" fillId="16" borderId="2" applyNumberFormat="0" applyProtection="0">
      <alignment horizontal="right" vertical="center"/>
    </xf>
    <xf numFmtId="4" fontId="31" fillId="16" borderId="2" applyNumberFormat="0" applyProtection="0">
      <alignment horizontal="right" vertical="center"/>
    </xf>
    <xf numFmtId="0" fontId="13" fillId="0" borderId="0"/>
  </cellStyleXfs>
  <cellXfs count="184">
    <xf numFmtId="0" fontId="0" fillId="0" borderId="0" xfId="0"/>
    <xf numFmtId="0" fontId="2" fillId="0" borderId="0" xfId="1" applyNumberFormat="1" applyFont="1" applyFill="1" applyBorder="1" applyAlignment="1">
      <alignment horizontal="center"/>
    </xf>
    <xf numFmtId="4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4" fontId="4" fillId="0" borderId="0" xfId="1" applyNumberFormat="1" applyFont="1" applyFill="1" applyAlignment="1">
      <alignment horizontal="right"/>
    </xf>
    <xf numFmtId="0" fontId="4" fillId="0" borderId="0" xfId="1" applyFont="1" applyFill="1"/>
    <xf numFmtId="3" fontId="3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center"/>
    </xf>
    <xf numFmtId="3" fontId="3" fillId="0" borderId="0" xfId="3" quotePrefix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164" fontId="3" fillId="0" borderId="0" xfId="3" quotePrefix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0" xfId="1" quotePrefix="1" applyNumberFormat="1" applyFont="1" applyFill="1" applyBorder="1" applyAlignment="1">
      <alignment vertical="center"/>
    </xf>
    <xf numFmtId="0" fontId="3" fillId="0" borderId="0" xfId="1" quotePrefix="1" applyNumberFormat="1" applyFont="1" applyFill="1" applyBorder="1" applyAlignment="1">
      <alignment horizontal="center" vertical="center"/>
    </xf>
    <xf numFmtId="3" fontId="3" fillId="0" borderId="0" xfId="1" quotePrefix="1" applyNumberFormat="1" applyFont="1" applyFill="1" applyBorder="1" applyAlignment="1">
      <alignment vertical="center" wrapText="1"/>
    </xf>
    <xf numFmtId="3" fontId="3" fillId="0" borderId="0" xfId="1" applyNumberFormat="1" applyFont="1" applyFill="1" applyBorder="1" applyAlignment="1">
      <alignment vertical="center" wrapText="1"/>
    </xf>
    <xf numFmtId="0" fontId="2" fillId="0" borderId="0" xfId="1" quotePrefix="1" applyNumberFormat="1" applyFont="1" applyFill="1" applyBorder="1" applyAlignment="1">
      <alignment vertical="center"/>
    </xf>
    <xf numFmtId="0" fontId="2" fillId="0" borderId="0" xfId="1" quotePrefix="1" applyNumberFormat="1" applyFont="1" applyFill="1" applyBorder="1" applyAlignment="1">
      <alignment horizontal="center" vertical="center"/>
    </xf>
    <xf numFmtId="3" fontId="2" fillId="0" borderId="0" xfId="3" applyNumberFormat="1" applyFont="1" applyBorder="1" applyAlignment="1">
      <alignment horizontal="left" vertical="top" wrapText="1"/>
    </xf>
    <xf numFmtId="4" fontId="4" fillId="0" borderId="0" xfId="3" applyNumberFormat="1" applyFont="1" applyFill="1" applyBorder="1" applyAlignment="1">
      <alignment vertical="top"/>
    </xf>
    <xf numFmtId="0" fontId="2" fillId="0" borderId="0" xfId="1" applyFont="1" applyFill="1"/>
    <xf numFmtId="0" fontId="3" fillId="0" borderId="0" xfId="1" applyFont="1" applyFill="1"/>
    <xf numFmtId="3" fontId="7" fillId="0" borderId="0" xfId="3" applyNumberFormat="1" applyFont="1" applyFill="1" applyBorder="1" applyAlignment="1">
      <alignment horizontal="left" vertical="top" wrapText="1"/>
    </xf>
    <xf numFmtId="4" fontId="4" fillId="0" borderId="0" xfId="3" applyNumberFormat="1" applyFont="1" applyFill="1" applyBorder="1" applyAlignment="1">
      <alignment vertical="center"/>
    </xf>
    <xf numFmtId="3" fontId="3" fillId="0" borderId="0" xfId="3" applyNumberFormat="1" applyFont="1" applyFill="1" applyBorder="1" applyAlignment="1">
      <alignment horizontal="left" vertical="top" wrapText="1"/>
    </xf>
    <xf numFmtId="3" fontId="2" fillId="0" borderId="0" xfId="3" applyNumberFormat="1" applyFont="1" applyFill="1" applyBorder="1" applyAlignment="1">
      <alignment horizontal="left" vertical="top" wrapText="1"/>
    </xf>
    <xf numFmtId="4" fontId="2" fillId="0" borderId="0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vertical="center"/>
    </xf>
    <xf numFmtId="0" fontId="8" fillId="0" borderId="0" xfId="3" quotePrefix="1" applyNumberFormat="1" applyFont="1" applyBorder="1" applyAlignment="1">
      <alignment horizontal="right" vertical="top"/>
    </xf>
    <xf numFmtId="3" fontId="7" fillId="0" borderId="0" xfId="3" applyNumberFormat="1" applyFont="1" applyBorder="1" applyAlignment="1">
      <alignment horizontal="left" vertical="top"/>
    </xf>
    <xf numFmtId="4" fontId="10" fillId="0" borderId="0" xfId="1" applyNumberFormat="1" applyFont="1" applyFill="1" applyBorder="1" applyAlignment="1">
      <alignment vertical="center"/>
    </xf>
    <xf numFmtId="4" fontId="11" fillId="0" borderId="0" xfId="3" applyNumberFormat="1" applyFont="1" applyAlignment="1">
      <alignment vertical="top"/>
    </xf>
    <xf numFmtId="0" fontId="5" fillId="0" borderId="0" xfId="1" applyFont="1" applyFill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center" vertical="center"/>
    </xf>
    <xf numFmtId="3" fontId="2" fillId="0" borderId="0" xfId="1" quotePrefix="1" applyNumberFormat="1" applyFont="1" applyFill="1" applyBorder="1" applyAlignment="1">
      <alignment vertical="center" wrapText="1"/>
    </xf>
    <xf numFmtId="4" fontId="12" fillId="0" borderId="0" xfId="3" applyNumberFormat="1" applyFont="1" applyFill="1" applyAlignment="1">
      <alignment vertical="top"/>
    </xf>
    <xf numFmtId="4" fontId="3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4" fontId="4" fillId="0" borderId="0" xfId="1" applyNumberFormat="1" applyFont="1" applyFill="1"/>
    <xf numFmtId="0" fontId="2" fillId="0" borderId="0" xfId="1" quotePrefix="1" applyNumberFormat="1" applyFont="1" applyFill="1" applyBorder="1" applyAlignment="1">
      <alignment horizontal="center" vertical="center" wrapText="1"/>
    </xf>
    <xf numFmtId="0" fontId="2" fillId="0" borderId="0" xfId="0" quotePrefix="1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 vertical="justify"/>
    </xf>
    <xf numFmtId="0" fontId="2" fillId="0" borderId="0" xfId="1" applyFont="1" applyFill="1" applyBorder="1" applyAlignment="1">
      <alignment vertical="center" wrapText="1"/>
    </xf>
    <xf numFmtId="0" fontId="4" fillId="2" borderId="0" xfId="1" applyFont="1" applyFill="1"/>
    <xf numFmtId="4" fontId="4" fillId="2" borderId="0" xfId="1" applyNumberFormat="1" applyFont="1" applyFill="1"/>
    <xf numFmtId="0" fontId="7" fillId="0" borderId="0" xfId="3" applyFont="1" applyFill="1" applyBorder="1" applyAlignment="1">
      <alignment horizontal="center" vertical="top"/>
    </xf>
    <xf numFmtId="3" fontId="7" fillId="0" borderId="0" xfId="3" quotePrefix="1" applyNumberFormat="1" applyFont="1" applyFill="1" applyBorder="1" applyAlignment="1">
      <alignment horizontal="left" vertical="top" wrapText="1"/>
    </xf>
    <xf numFmtId="0" fontId="8" fillId="0" borderId="0" xfId="3" applyFont="1" applyFill="1" applyBorder="1" applyAlignment="1">
      <alignment horizontal="center" vertical="top"/>
    </xf>
    <xf numFmtId="3" fontId="8" fillId="0" borderId="0" xfId="3" quotePrefix="1" applyNumberFormat="1" applyFont="1" applyFill="1" applyBorder="1" applyAlignment="1">
      <alignment horizontal="left" vertical="top" wrapText="1"/>
    </xf>
    <xf numFmtId="3" fontId="3" fillId="0" borderId="0" xfId="3" applyNumberFormat="1" applyFont="1" applyFill="1" applyBorder="1" applyAlignment="1">
      <alignment vertical="center"/>
    </xf>
    <xf numFmtId="0" fontId="2" fillId="0" borderId="0" xfId="3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>
      <alignment vertical="center" wrapText="1"/>
    </xf>
    <xf numFmtId="3" fontId="2" fillId="0" borderId="0" xfId="0" quotePrefix="1" applyNumberFormat="1" applyFont="1" applyFill="1" applyBorder="1" applyAlignment="1">
      <alignment horizontal="left" vertical="justify"/>
    </xf>
    <xf numFmtId="4" fontId="4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 vertical="justify"/>
    </xf>
    <xf numFmtId="4" fontId="3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3" fontId="6" fillId="0" borderId="0" xfId="3" applyNumberFormat="1" applyFont="1" applyBorder="1" applyAlignment="1">
      <alignment horizontal="left" vertical="top" wrapText="1"/>
    </xf>
    <xf numFmtId="3" fontId="7" fillId="0" borderId="0" xfId="3" applyNumberFormat="1" applyFont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2" fillId="0" borderId="0" xfId="1" quotePrefix="1" applyNumberFormat="1" applyFont="1" applyFill="1" applyBorder="1" applyAlignment="1">
      <alignment horizontal="center"/>
    </xf>
    <xf numFmtId="3" fontId="2" fillId="0" borderId="0" xfId="4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right"/>
    </xf>
    <xf numFmtId="4" fontId="4" fillId="0" borderId="0" xfId="4" applyNumberFormat="1" applyFont="1" applyFill="1" applyBorder="1" applyAlignment="1">
      <alignment horizontal="right" wrapText="1"/>
    </xf>
    <xf numFmtId="3" fontId="2" fillId="0" borderId="0" xfId="4" quotePrefix="1" applyNumberFormat="1" applyFont="1" applyFill="1" applyBorder="1" applyAlignment="1">
      <alignment horizontal="left" vertical="center" wrapText="1"/>
    </xf>
    <xf numFmtId="49" fontId="2" fillId="0" borderId="0" xfId="1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" fontId="16" fillId="0" borderId="0" xfId="1" applyNumberFormat="1" applyFont="1" applyFill="1" applyBorder="1" applyAlignment="1">
      <alignment vertical="center"/>
    </xf>
    <xf numFmtId="0" fontId="18" fillId="0" borderId="0" xfId="1" applyNumberFormat="1" applyFont="1" applyFill="1" applyBorder="1" applyAlignment="1">
      <alignment horizontal="center" vertical="top"/>
    </xf>
    <xf numFmtId="0" fontId="2" fillId="0" borderId="0" xfId="1" quotePrefix="1" applyNumberFormat="1" applyFont="1" applyFill="1" applyBorder="1" applyAlignment="1">
      <alignment horizontal="center" vertical="top"/>
    </xf>
    <xf numFmtId="4" fontId="2" fillId="0" borderId="0" xfId="4" applyNumberFormat="1" applyFont="1" applyFill="1" applyBorder="1" applyAlignment="1">
      <alignment vertical="center" wrapText="1"/>
    </xf>
    <xf numFmtId="0" fontId="2" fillId="0" borderId="0" xfId="0" quotePrefix="1" applyNumberFormat="1" applyFont="1" applyFill="1" applyBorder="1" applyAlignment="1">
      <alignment horizontal="center" vertical="top"/>
    </xf>
    <xf numFmtId="0" fontId="2" fillId="0" borderId="0" xfId="4" applyFont="1" applyFill="1" applyBorder="1" applyAlignment="1">
      <alignment horizontal="left" vertical="center" wrapText="1"/>
    </xf>
    <xf numFmtId="3" fontId="5" fillId="0" borderId="0" xfId="1" applyNumberFormat="1" applyFont="1" applyFill="1"/>
    <xf numFmtId="4" fontId="5" fillId="0" borderId="0" xfId="1" applyNumberFormat="1" applyFont="1" applyFill="1" applyBorder="1"/>
    <xf numFmtId="49" fontId="2" fillId="0" borderId="0" xfId="0" quotePrefix="1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4" fontId="7" fillId="0" borderId="0" xfId="3" applyNumberFormat="1" applyFont="1" applyFill="1" applyBorder="1" applyAlignment="1">
      <alignment vertical="top"/>
    </xf>
    <xf numFmtId="0" fontId="18" fillId="0" borderId="0" xfId="1" applyFont="1" applyFill="1" applyBorder="1" applyAlignment="1">
      <alignment horizontal="center"/>
    </xf>
    <xf numFmtId="4" fontId="20" fillId="0" borderId="0" xfId="5" applyNumberFormat="1" applyFont="1" applyFill="1" applyBorder="1">
      <alignment horizontal="right" vertical="center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4" fontId="2" fillId="0" borderId="0" xfId="1" applyNumberFormat="1" applyFont="1" applyFill="1"/>
    <xf numFmtId="3" fontId="2" fillId="0" borderId="0" xfId="4" quotePrefix="1" applyNumberFormat="1" applyFont="1" applyFill="1" applyBorder="1" applyAlignment="1">
      <alignment horizontal="left" wrapText="1"/>
    </xf>
    <xf numFmtId="3" fontId="2" fillId="0" borderId="0" xfId="4" applyNumberFormat="1" applyFont="1" applyFill="1" applyBorder="1" applyAlignment="1">
      <alignment horizontal="left" wrapText="1"/>
    </xf>
    <xf numFmtId="3" fontId="3" fillId="0" borderId="0" xfId="3" quotePrefix="1" applyNumberFormat="1" applyFont="1" applyFill="1" applyBorder="1" applyAlignment="1">
      <alignment horizontal="left" vertical="top" wrapText="1"/>
    </xf>
    <xf numFmtId="3" fontId="9" fillId="0" borderId="0" xfId="4" quotePrefix="1" applyNumberFormat="1" applyFont="1" applyFill="1" applyBorder="1" applyAlignment="1">
      <alignment horizontal="right" wrapText="1"/>
    </xf>
    <xf numFmtId="3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left"/>
    </xf>
    <xf numFmtId="3" fontId="2" fillId="0" borderId="0" xfId="1" applyNumberFormat="1" applyFont="1" applyFill="1" applyAlignment="1">
      <alignment horizontal="justify"/>
    </xf>
    <xf numFmtId="3" fontId="2" fillId="0" borderId="0" xfId="1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left" vertical="justify"/>
    </xf>
    <xf numFmtId="3" fontId="3" fillId="0" borderId="0" xfId="1" applyNumberFormat="1" applyFont="1" applyFill="1" applyAlignment="1">
      <alignment horizontal="center"/>
    </xf>
    <xf numFmtId="0" fontId="3" fillId="0" borderId="0" xfId="1" quotePrefix="1" applyNumberFormat="1" applyFont="1" applyFill="1" applyAlignment="1">
      <alignment horizontal="center"/>
    </xf>
    <xf numFmtId="0" fontId="3" fillId="0" borderId="0" xfId="1" applyFont="1" applyFill="1" applyBorder="1"/>
    <xf numFmtId="0" fontId="3" fillId="0" borderId="0" xfId="1" applyNumberFormat="1" applyFont="1" applyFill="1" applyAlignment="1">
      <alignment horizontal="center"/>
    </xf>
    <xf numFmtId="3" fontId="2" fillId="0" borderId="0" xfId="1" quotePrefix="1" applyNumberFormat="1" applyFont="1" applyFill="1" applyAlignment="1">
      <alignment horizontal="left"/>
    </xf>
    <xf numFmtId="3" fontId="2" fillId="0" borderId="0" xfId="1" applyNumberFormat="1" applyFont="1" applyFill="1" applyAlignment="1"/>
    <xf numFmtId="3" fontId="2" fillId="0" borderId="0" xfId="1" quotePrefix="1" applyNumberFormat="1" applyFont="1" applyFill="1" applyAlignment="1">
      <alignment horizontal="left" vertical="justify"/>
    </xf>
    <xf numFmtId="3" fontId="2" fillId="0" borderId="0" xfId="1" applyNumberFormat="1" applyFont="1" applyFill="1" applyAlignment="1">
      <alignment vertical="justify"/>
    </xf>
    <xf numFmtId="3" fontId="3" fillId="0" borderId="0" xfId="1" applyNumberFormat="1" applyFont="1" applyFill="1" applyAlignment="1"/>
    <xf numFmtId="3" fontId="3" fillId="0" borderId="0" xfId="1" applyNumberFormat="1" applyFont="1" applyFill="1" applyBorder="1" applyAlignment="1"/>
    <xf numFmtId="3" fontId="2" fillId="0" borderId="0" xfId="1" applyNumberFormat="1" applyFont="1" applyFill="1" applyBorder="1" applyAlignment="1"/>
    <xf numFmtId="3" fontId="2" fillId="0" borderId="0" xfId="1" applyNumberFormat="1" applyFont="1" applyFill="1" applyAlignment="1">
      <alignment horizontal="left"/>
    </xf>
    <xf numFmtId="3" fontId="2" fillId="0" borderId="0" xfId="1" applyNumberFormat="1" applyFont="1" applyFill="1" applyAlignment="1">
      <alignment horizontal="justify" vertical="justify"/>
    </xf>
    <xf numFmtId="0" fontId="3" fillId="0" borderId="0" xfId="1" applyFont="1" applyFill="1" applyAlignment="1">
      <alignment horizontal="justify"/>
    </xf>
    <xf numFmtId="3" fontId="2" fillId="0" borderId="0" xfId="1" quotePrefix="1" applyNumberFormat="1" applyFont="1" applyFill="1" applyBorder="1" applyAlignment="1">
      <alignment horizontal="left"/>
    </xf>
    <xf numFmtId="0" fontId="3" fillId="0" borderId="0" xfId="1" quotePrefix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 vertical="center"/>
    </xf>
    <xf numFmtId="3" fontId="2" fillId="0" borderId="0" xfId="4" applyNumberFormat="1" applyFont="1" applyFill="1" applyBorder="1" applyAlignment="1">
      <alignment horizontal="right" wrapText="1"/>
    </xf>
    <xf numFmtId="0" fontId="3" fillId="0" borderId="0" xfId="1" quotePrefix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 vertical="justify"/>
    </xf>
    <xf numFmtId="0" fontId="3" fillId="0" borderId="0" xfId="1" applyFont="1" applyFill="1" applyBorder="1" applyAlignment="1">
      <alignment horizontal="right"/>
    </xf>
    <xf numFmtId="3" fontId="2" fillId="0" borderId="0" xfId="1" quotePrefix="1" applyNumberFormat="1" applyFont="1" applyFill="1" applyAlignment="1">
      <alignment horizontal="right"/>
    </xf>
    <xf numFmtId="3" fontId="2" fillId="0" borderId="0" xfId="1" quotePrefix="1" applyNumberFormat="1" applyFont="1" applyFill="1" applyAlignment="1">
      <alignment horizontal="right" vertical="justify"/>
    </xf>
    <xf numFmtId="3" fontId="2" fillId="0" borderId="0" xfId="1" applyNumberFormat="1" applyFont="1" applyFill="1" applyAlignment="1">
      <alignment horizontal="right" vertical="justify"/>
    </xf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3" fontId="2" fillId="0" borderId="0" xfId="1" quotePrefix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4" fontId="20" fillId="0" borderId="0" xfId="5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 vertical="top"/>
    </xf>
    <xf numFmtId="4" fontId="5" fillId="0" borderId="4" xfId="2" applyNumberFormat="1" applyFont="1" applyFill="1" applyBorder="1" applyAlignment="1">
      <alignment horizontal="center" vertical="center" wrapText="1"/>
    </xf>
    <xf numFmtId="3" fontId="32" fillId="0" borderId="4" xfId="2" applyNumberFormat="1" applyFont="1" applyFill="1" applyBorder="1" applyAlignment="1">
      <alignment horizontal="center" vertical="top" wrapText="1"/>
    </xf>
    <xf numFmtId="4" fontId="4" fillId="0" borderId="0" xfId="1" applyNumberFormat="1" applyFont="1" applyFill="1" applyBorder="1" applyAlignment="1">
      <alignment horizontal="right" vertical="center"/>
    </xf>
    <xf numFmtId="4" fontId="15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Fill="1" applyAlignment="1">
      <alignment vertical="center"/>
    </xf>
    <xf numFmtId="4" fontId="4" fillId="0" borderId="0" xfId="1" applyNumberFormat="1" applyFont="1" applyFill="1" applyAlignment="1">
      <alignment horizontal="right" vertical="top"/>
    </xf>
    <xf numFmtId="0" fontId="32" fillId="0" borderId="4" xfId="84" applyFont="1" applyFill="1" applyBorder="1" applyAlignment="1">
      <alignment horizontal="center" vertical="top" wrapText="1"/>
    </xf>
    <xf numFmtId="4" fontId="33" fillId="0" borderId="0" xfId="1" applyNumberFormat="1" applyFont="1" applyFill="1" applyBorder="1"/>
    <xf numFmtId="0" fontId="33" fillId="0" borderId="0" xfId="1" applyFont="1" applyFill="1" applyBorder="1"/>
    <xf numFmtId="4" fontId="5" fillId="0" borderId="0" xfId="2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Alignment="1">
      <alignment vertical="center"/>
    </xf>
    <xf numFmtId="3" fontId="34" fillId="0" borderId="4" xfId="2" applyNumberFormat="1" applyFont="1" applyFill="1" applyBorder="1" applyAlignment="1">
      <alignment horizontal="center" vertical="top" wrapText="1"/>
    </xf>
    <xf numFmtId="4" fontId="2" fillId="0" borderId="0" xfId="2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/>
    <xf numFmtId="0" fontId="14" fillId="0" borderId="0" xfId="1" applyNumberFormat="1" applyFont="1" applyFill="1" applyBorder="1" applyAlignment="1">
      <alignment vertical="center"/>
    </xf>
    <xf numFmtId="0" fontId="35" fillId="0" borderId="0" xfId="1" applyFont="1" applyFill="1" applyBorder="1" applyAlignment="1">
      <alignment vertical="center"/>
    </xf>
    <xf numFmtId="3" fontId="5" fillId="0" borderId="0" xfId="3" quotePrefix="1" applyNumberFormat="1" applyFont="1" applyBorder="1" applyAlignment="1">
      <alignment horizontal="left" vertical="top"/>
    </xf>
    <xf numFmtId="3" fontId="3" fillId="0" borderId="0" xfId="3" applyNumberFormat="1" applyFont="1" applyFill="1" applyBorder="1" applyAlignment="1">
      <alignment horizontal="left" vertical="top"/>
    </xf>
    <xf numFmtId="3" fontId="2" fillId="0" borderId="0" xfId="3" applyNumberFormat="1" applyFont="1" applyFill="1" applyBorder="1" applyAlignment="1">
      <alignment horizontal="left" vertical="top"/>
    </xf>
    <xf numFmtId="3" fontId="2" fillId="0" borderId="0" xfId="3" applyNumberFormat="1" applyFont="1" applyBorder="1" applyAlignment="1">
      <alignment horizontal="left" vertical="top"/>
    </xf>
    <xf numFmtId="3" fontId="3" fillId="0" borderId="0" xfId="3" applyNumberFormat="1" applyFont="1" applyBorder="1" applyAlignment="1">
      <alignment horizontal="left" vertical="top"/>
    </xf>
    <xf numFmtId="3" fontId="3" fillId="0" borderId="0" xfId="3" applyNumberFormat="1" applyFont="1" applyFill="1" applyBorder="1" applyAlignment="1">
      <alignment vertical="top" wrapText="1"/>
    </xf>
    <xf numFmtId="3" fontId="2" fillId="0" borderId="0" xfId="3" quotePrefix="1" applyNumberFormat="1" applyFont="1" applyFill="1" applyBorder="1" applyAlignment="1">
      <alignment horizontal="left" vertical="top" wrapText="1"/>
    </xf>
    <xf numFmtId="4" fontId="4" fillId="0" borderId="0" xfId="2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1" applyFont="1" applyFill="1" applyBorder="1"/>
    <xf numFmtId="0" fontId="16" fillId="0" borderId="0" xfId="1" applyNumberFormat="1" applyFont="1" applyFill="1" applyBorder="1" applyAlignment="1">
      <alignment vertical="center"/>
    </xf>
    <xf numFmtId="0" fontId="16" fillId="0" borderId="0" xfId="1" quotePrefix="1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left"/>
    </xf>
    <xf numFmtId="4" fontId="3" fillId="0" borderId="0" xfId="1" applyNumberFormat="1" applyFont="1" applyFill="1" applyBorder="1"/>
    <xf numFmtId="4" fontId="36" fillId="0" borderId="0" xfId="1" applyNumberFormat="1" applyFont="1" applyFill="1" applyBorder="1" applyAlignment="1">
      <alignment vertical="center"/>
    </xf>
    <xf numFmtId="4" fontId="36" fillId="0" borderId="0" xfId="0" applyNumberFormat="1" applyFont="1" applyFill="1" applyBorder="1"/>
    <xf numFmtId="0" fontId="17" fillId="0" borderId="0" xfId="1" applyNumberFormat="1" applyFont="1" applyFill="1" applyBorder="1" applyAlignment="1">
      <alignment vertical="center"/>
    </xf>
    <xf numFmtId="0" fontId="17" fillId="0" borderId="0" xfId="0" quotePrefix="1" applyNumberFormat="1" applyFont="1" applyFill="1" applyBorder="1" applyAlignment="1">
      <alignment horizontal="center" vertical="top"/>
    </xf>
    <xf numFmtId="0" fontId="9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7" fillId="0" borderId="0" xfId="1" applyNumberFormat="1" applyFont="1" applyFill="1" applyBorder="1" applyAlignment="1">
      <alignment horizontal="center"/>
    </xf>
    <xf numFmtId="3" fontId="9" fillId="0" borderId="0" xfId="3" quotePrefix="1" applyNumberFormat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/>
    </xf>
    <xf numFmtId="0" fontId="5" fillId="0" borderId="4" xfId="84" applyFont="1" applyFill="1" applyBorder="1" applyAlignment="1">
      <alignment horizontal="center" vertical="center" wrapText="1"/>
    </xf>
    <xf numFmtId="3" fontId="32" fillId="0" borderId="4" xfId="1" applyNumberFormat="1" applyFont="1" applyFill="1" applyBorder="1" applyAlignment="1">
      <alignment horizontal="center" vertical="top" wrapText="1"/>
    </xf>
    <xf numFmtId="3" fontId="32" fillId="0" borderId="4" xfId="1" quotePrefix="1" applyNumberFormat="1" applyFont="1" applyFill="1" applyBorder="1" applyAlignment="1">
      <alignment horizontal="center" vertical="top" wrapText="1"/>
    </xf>
    <xf numFmtId="3" fontId="32" fillId="0" borderId="4" xfId="1" applyNumberFormat="1" applyFont="1" applyFill="1" applyBorder="1" applyAlignment="1">
      <alignment horizontal="center" vertical="center" wrapText="1"/>
    </xf>
    <xf numFmtId="3" fontId="32" fillId="0" borderId="4" xfId="1" quotePrefix="1" applyNumberFormat="1" applyFont="1" applyFill="1" applyBorder="1" applyAlignment="1">
      <alignment horizontal="center" vertical="center" wrapText="1"/>
    </xf>
    <xf numFmtId="0" fontId="2" fillId="0" borderId="0" xfId="0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</cellXfs>
  <cellStyles count="85">
    <cellStyle name="Normalno" xfId="0" builtinId="0"/>
    <cellStyle name="Normalno 2" xfId="6"/>
    <cellStyle name="Obično_1Prihodi-rashodi2004" xfId="7"/>
    <cellStyle name="Obično_List1" xfId="4"/>
    <cellStyle name="Obično_Polugodišnji-sabor" xfId="2"/>
    <cellStyle name="Obično_Raeun financiranja 06-05" xfId="3"/>
    <cellStyle name="Obično_Rebalans 04 - PRIHODI- Zadnji" xfId="84"/>
    <cellStyle name="Obično_Rnfin Rebalans 06. -ANALITIKA (za prilog)" xfId="1"/>
    <cellStyle name="SAPBEXaggData" xfId="8"/>
    <cellStyle name="SAPBEXaggData 2" xfId="9"/>
    <cellStyle name="SAPBEXaggDataEmph" xfId="10"/>
    <cellStyle name="SAPBEXaggDataEmph 2" xfId="11"/>
    <cellStyle name="SAPBEXaggItem" xfId="12"/>
    <cellStyle name="SAPBEXaggItem 2" xfId="13"/>
    <cellStyle name="SAPBEXaggItemX" xfId="14"/>
    <cellStyle name="SAPBEXaggItemX 2" xfId="15"/>
    <cellStyle name="SAPBEXchaText" xfId="16"/>
    <cellStyle name="SAPBEXchaText 2" xfId="17"/>
    <cellStyle name="SAPBEXexcBad7" xfId="18"/>
    <cellStyle name="SAPBEXexcBad7 2" xfId="19"/>
    <cellStyle name="SAPBEXexcBad8" xfId="20"/>
    <cellStyle name="SAPBEXexcBad8 2" xfId="21"/>
    <cellStyle name="SAPBEXexcBad9" xfId="22"/>
    <cellStyle name="SAPBEXexcBad9 2" xfId="23"/>
    <cellStyle name="SAPBEXexcCritical4" xfId="24"/>
    <cellStyle name="SAPBEXexcCritical4 2" xfId="25"/>
    <cellStyle name="SAPBEXexcCritical5" xfId="26"/>
    <cellStyle name="SAPBEXexcCritical5 2" xfId="27"/>
    <cellStyle name="SAPBEXexcCritical6" xfId="28"/>
    <cellStyle name="SAPBEXexcCritical6 2" xfId="29"/>
    <cellStyle name="SAPBEXexcGood1" xfId="30"/>
    <cellStyle name="SAPBEXexcGood1 2" xfId="31"/>
    <cellStyle name="SAPBEXexcGood2" xfId="32"/>
    <cellStyle name="SAPBEXexcGood2 2" xfId="33"/>
    <cellStyle name="SAPBEXexcGood3" xfId="34"/>
    <cellStyle name="SAPBEXexcGood3 2" xfId="35"/>
    <cellStyle name="SAPBEXfilterDrill" xfId="36"/>
    <cellStyle name="SAPBEXfilterDrill 2" xfId="37"/>
    <cellStyle name="SAPBEXfilterItem" xfId="38"/>
    <cellStyle name="SAPBEXfilterItem 2" xfId="39"/>
    <cellStyle name="SAPBEXfilterText" xfId="40"/>
    <cellStyle name="SAPBEXfilterText 2" xfId="41"/>
    <cellStyle name="SAPBEXformats" xfId="42"/>
    <cellStyle name="SAPBEXformats 2" xfId="43"/>
    <cellStyle name="SAPBEXheaderItem" xfId="44"/>
    <cellStyle name="SAPBEXheaderItem 2" xfId="45"/>
    <cellStyle name="SAPBEXheaderText" xfId="46"/>
    <cellStyle name="SAPBEXheaderText 2" xfId="47"/>
    <cellStyle name="SAPBEXHLevel0" xfId="48"/>
    <cellStyle name="SAPBEXHLevel0 2" xfId="49"/>
    <cellStyle name="SAPBEXHLevel0X" xfId="50"/>
    <cellStyle name="SAPBEXHLevel0X 2" xfId="51"/>
    <cellStyle name="SAPBEXHLevel1" xfId="52"/>
    <cellStyle name="SAPBEXHLevel1 2" xfId="53"/>
    <cellStyle name="SAPBEXHLevel1X" xfId="54"/>
    <cellStyle name="SAPBEXHLevel1X 2" xfId="55"/>
    <cellStyle name="SAPBEXHLevel2" xfId="56"/>
    <cellStyle name="SAPBEXHLevel2 2" xfId="57"/>
    <cellStyle name="SAPBEXHLevel2X" xfId="58"/>
    <cellStyle name="SAPBEXHLevel2X 2" xfId="59"/>
    <cellStyle name="SAPBEXHLevel3" xfId="60"/>
    <cellStyle name="SAPBEXHLevel3 2" xfId="61"/>
    <cellStyle name="SAPBEXHLevel3X" xfId="62"/>
    <cellStyle name="SAPBEXHLevel3X 2" xfId="63"/>
    <cellStyle name="SAPBEXinputData" xfId="64"/>
    <cellStyle name="SAPBEXresData" xfId="65"/>
    <cellStyle name="SAPBEXresData 2" xfId="66"/>
    <cellStyle name="SAPBEXresDataEmph" xfId="67"/>
    <cellStyle name="SAPBEXresDataEmph 2" xfId="68"/>
    <cellStyle name="SAPBEXresItem" xfId="69"/>
    <cellStyle name="SAPBEXresItem 2" xfId="70"/>
    <cellStyle name="SAPBEXresItemX" xfId="71"/>
    <cellStyle name="SAPBEXresItemX 2" xfId="72"/>
    <cellStyle name="SAPBEXstdData" xfId="5"/>
    <cellStyle name="SAPBEXstdData 2" xfId="73"/>
    <cellStyle name="SAPBEXstdDataEmph" xfId="74"/>
    <cellStyle name="SAPBEXstdDataEmph 2" xfId="75"/>
    <cellStyle name="SAPBEXstdItem" xfId="76"/>
    <cellStyle name="SAPBEXstdItem 2" xfId="77"/>
    <cellStyle name="SAPBEXstdItemX" xfId="78"/>
    <cellStyle name="SAPBEXstdItemX 2" xfId="79"/>
    <cellStyle name="SAPBEXtitle" xfId="80"/>
    <cellStyle name="SAPBEXtitle 2" xfId="81"/>
    <cellStyle name="SAPBEXundefined" xfId="82"/>
    <cellStyle name="SAPBEXundefined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asis%20(1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329"/>
  <sheetViews>
    <sheetView tabSelected="1" zoomScale="80" zoomScaleNormal="80" workbookViewId="0">
      <selection activeCell="K16" sqref="K16"/>
    </sheetView>
  </sheetViews>
  <sheetFormatPr defaultColWidth="10.7109375" defaultRowHeight="15.75"/>
  <cols>
    <col min="1" max="1" width="5.140625" style="22" customWidth="1"/>
    <col min="2" max="2" width="11.28515625" style="98" bestFit="1" customWidth="1"/>
    <col min="3" max="3" width="6.7109375" style="98" bestFit="1" customWidth="1"/>
    <col min="4" max="4" width="66.85546875" style="22" customWidth="1"/>
    <col min="5" max="5" width="20" style="134" customWidth="1"/>
    <col min="6" max="6" width="19.5703125" style="4" bestFit="1" customWidth="1"/>
    <col min="7" max="7" width="9.85546875" style="143" bestFit="1" customWidth="1"/>
    <col min="8" max="8" width="11.85546875" style="5" customWidth="1"/>
    <col min="9" max="9" width="27" style="5" customWidth="1"/>
    <col min="10" max="16384" width="10.7109375" style="5"/>
  </cols>
  <sheetData>
    <row r="1" spans="1:52" s="3" customFormat="1">
      <c r="A1" s="176" t="s">
        <v>156</v>
      </c>
      <c r="B1" s="176"/>
      <c r="C1" s="176"/>
      <c r="D1" s="176"/>
      <c r="E1" s="119"/>
      <c r="F1" s="2"/>
      <c r="G1" s="137"/>
    </row>
    <row r="2" spans="1:52" ht="57" customHeight="1">
      <c r="A2" s="177" t="s">
        <v>155</v>
      </c>
      <c r="B2" s="177"/>
      <c r="C2" s="177"/>
      <c r="D2" s="177"/>
      <c r="E2" s="138" t="s">
        <v>157</v>
      </c>
      <c r="F2" s="138" t="s">
        <v>163</v>
      </c>
      <c r="G2" s="138" t="s">
        <v>153</v>
      </c>
    </row>
    <row r="3" spans="1:52" s="146" customFormat="1" ht="11.25">
      <c r="A3" s="178">
        <v>1</v>
      </c>
      <c r="B3" s="179"/>
      <c r="C3" s="179"/>
      <c r="D3" s="144">
        <v>2</v>
      </c>
      <c r="E3" s="139">
        <v>3</v>
      </c>
      <c r="F3" s="139">
        <v>4</v>
      </c>
      <c r="G3" s="149" t="s">
        <v>154</v>
      </c>
      <c r="H3" s="145"/>
    </row>
    <row r="4" spans="1:52">
      <c r="A4" s="6"/>
      <c r="B4" s="7"/>
      <c r="C4" s="8"/>
      <c r="D4" s="9" t="s">
        <v>0</v>
      </c>
      <c r="E4" s="10">
        <f>E8-E54+E6+E7</f>
        <v>2338605416.7599983</v>
      </c>
      <c r="F4" s="10">
        <f>F8-F54+F6+F7</f>
        <v>1878005780.7899971</v>
      </c>
      <c r="G4" s="147">
        <f>F4/E4*100</f>
        <v>80.304516842856927</v>
      </c>
    </row>
    <row r="5" spans="1:52">
      <c r="A5" s="6"/>
      <c r="B5" s="7"/>
      <c r="C5" s="8"/>
      <c r="D5" s="9"/>
      <c r="E5" s="10"/>
      <c r="F5" s="10"/>
      <c r="G5" s="147"/>
    </row>
    <row r="6" spans="1:52">
      <c r="A6" s="6"/>
      <c r="B6" s="7"/>
      <c r="C6" s="8"/>
      <c r="D6" s="154" t="s">
        <v>1</v>
      </c>
      <c r="E6" s="10">
        <v>1617019185.6600001</v>
      </c>
      <c r="F6" s="10">
        <v>2530422786.8099999</v>
      </c>
      <c r="G6" s="147">
        <f t="shared" ref="G6:G67" si="0">F6/E6*100</f>
        <v>156.48687469203938</v>
      </c>
    </row>
    <row r="7" spans="1:52" ht="16.5" customHeight="1">
      <c r="A7" s="6"/>
      <c r="B7" s="7"/>
      <c r="C7" s="11"/>
      <c r="D7" s="154" t="s">
        <v>2</v>
      </c>
      <c r="E7" s="10">
        <v>-9399279635.3299999</v>
      </c>
      <c r="F7" s="10">
        <v>-12771642800.620003</v>
      </c>
      <c r="G7" s="147">
        <f t="shared" si="0"/>
        <v>135.87895345313453</v>
      </c>
    </row>
    <row r="8" spans="1:52">
      <c r="A8" s="6">
        <v>8</v>
      </c>
      <c r="B8" s="7"/>
      <c r="C8" s="11"/>
      <c r="D8" s="12" t="s">
        <v>3</v>
      </c>
      <c r="E8" s="10">
        <f>E9+E24+E35+E30</f>
        <v>13402071637.999998</v>
      </c>
      <c r="F8" s="10">
        <f>F9+F24+F35+F30</f>
        <v>21246037821.459999</v>
      </c>
      <c r="G8" s="147">
        <f t="shared" si="0"/>
        <v>158.52801264857709</v>
      </c>
    </row>
    <row r="9" spans="1:52">
      <c r="A9" s="6">
        <v>81</v>
      </c>
      <c r="B9" s="14"/>
      <c r="C9" s="15"/>
      <c r="D9" s="16" t="s">
        <v>4</v>
      </c>
      <c r="E9" s="10">
        <f>E10+E12+E14+E17+E22</f>
        <v>1304992218.1399999</v>
      </c>
      <c r="F9" s="10">
        <f>F10+F12+F14+F17+F22</f>
        <v>716877299.08000004</v>
      </c>
      <c r="G9" s="147">
        <f t="shared" si="0"/>
        <v>54.933453940573095</v>
      </c>
    </row>
    <row r="10" spans="1:52" ht="31.5">
      <c r="A10" s="6">
        <v>812</v>
      </c>
      <c r="B10" s="14"/>
      <c r="C10" s="15"/>
      <c r="D10" s="17" t="s">
        <v>5</v>
      </c>
      <c r="E10" s="10">
        <f>E11</f>
        <v>63480029.18</v>
      </c>
      <c r="F10" s="10">
        <f>F11</f>
        <v>63662029.689999998</v>
      </c>
      <c r="G10" s="147">
        <f t="shared" si="0"/>
        <v>100.28670514546225</v>
      </c>
    </row>
    <row r="11" spans="1:52" ht="33.75" customHeight="1">
      <c r="A11" s="6"/>
      <c r="B11" s="18">
        <v>8121</v>
      </c>
      <c r="C11" s="19"/>
      <c r="D11" s="20" t="s">
        <v>6</v>
      </c>
      <c r="E11" s="25">
        <v>63480029.18</v>
      </c>
      <c r="F11" s="25">
        <v>63662029.689999998</v>
      </c>
      <c r="G11" s="161">
        <f t="shared" si="0"/>
        <v>100.28670514546225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</row>
    <row r="12" spans="1:52" ht="33.75" customHeight="1">
      <c r="A12" s="6">
        <v>814</v>
      </c>
      <c r="B12" s="18"/>
      <c r="C12" s="19"/>
      <c r="D12" s="16" t="s">
        <v>7</v>
      </c>
      <c r="E12" s="10">
        <f>E13</f>
        <v>807374.76</v>
      </c>
      <c r="F12" s="10">
        <f>F13</f>
        <v>807141.95</v>
      </c>
      <c r="G12" s="147">
        <f t="shared" si="0"/>
        <v>99.971164567988225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</row>
    <row r="13" spans="1:52">
      <c r="A13" s="6"/>
      <c r="B13" s="18">
        <v>8141</v>
      </c>
      <c r="C13" s="19"/>
      <c r="D13" s="24" t="s">
        <v>8</v>
      </c>
      <c r="E13" s="25">
        <v>807374.76</v>
      </c>
      <c r="F13" s="29">
        <v>807141.95</v>
      </c>
      <c r="G13" s="161">
        <f t="shared" si="0"/>
        <v>99.971164567988225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</row>
    <row r="14" spans="1:52" ht="33.75" customHeight="1">
      <c r="A14" s="14">
        <v>816</v>
      </c>
      <c r="B14" s="18"/>
      <c r="C14" s="19"/>
      <c r="D14" s="26" t="s">
        <v>9</v>
      </c>
      <c r="E14" s="10">
        <f>E15+E16</f>
        <v>36082848.289999999</v>
      </c>
      <c r="F14" s="10">
        <f>F15+F16</f>
        <v>68467280.049999997</v>
      </c>
      <c r="G14" s="147">
        <f t="shared" si="0"/>
        <v>189.75020901821384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</row>
    <row r="15" spans="1:52" ht="31.5">
      <c r="A15" s="14"/>
      <c r="B15" s="18">
        <v>8163</v>
      </c>
      <c r="C15" s="19"/>
      <c r="D15" s="27" t="s">
        <v>10</v>
      </c>
      <c r="E15" s="29">
        <v>34125485.740000002</v>
      </c>
      <c r="F15" s="25">
        <v>62052846</v>
      </c>
      <c r="G15" s="161">
        <f t="shared" si="0"/>
        <v>181.83725346146528</v>
      </c>
      <c r="H15" s="22"/>
    </row>
    <row r="16" spans="1:52" ht="17.25" customHeight="1">
      <c r="A16" s="6"/>
      <c r="B16" s="18">
        <v>8164</v>
      </c>
      <c r="C16" s="19"/>
      <c r="D16" s="27" t="s">
        <v>11</v>
      </c>
      <c r="E16" s="29">
        <v>1957362.55</v>
      </c>
      <c r="F16" s="29">
        <v>6414434.0499999998</v>
      </c>
      <c r="G16" s="161">
        <f t="shared" si="0"/>
        <v>327.7080196512394</v>
      </c>
    </row>
    <row r="17" spans="1:8" ht="17.25" customHeight="1">
      <c r="A17" s="6">
        <v>817</v>
      </c>
      <c r="B17" s="18"/>
      <c r="C17" s="19"/>
      <c r="D17" s="155" t="s">
        <v>12</v>
      </c>
      <c r="E17" s="10">
        <f>E19+E20+E21+E18</f>
        <v>111714915.91</v>
      </c>
      <c r="F17" s="10">
        <f>F19+F20+F21+F18</f>
        <v>109644637.39000002</v>
      </c>
      <c r="G17" s="147">
        <f t="shared" si="0"/>
        <v>98.146819962995949</v>
      </c>
    </row>
    <row r="18" spans="1:8" ht="17.25" customHeight="1">
      <c r="A18" s="6"/>
      <c r="B18" s="18">
        <v>8172</v>
      </c>
      <c r="C18" s="19"/>
      <c r="D18" s="156" t="s">
        <v>13</v>
      </c>
      <c r="E18" s="25">
        <v>2744374.86</v>
      </c>
      <c r="F18" s="28">
        <v>2157357.84</v>
      </c>
      <c r="G18" s="161">
        <f t="shared" si="0"/>
        <v>78.610173538756285</v>
      </c>
    </row>
    <row r="19" spans="1:8" ht="17.25" customHeight="1">
      <c r="A19" s="6"/>
      <c r="B19" s="30">
        <v>8173</v>
      </c>
      <c r="C19" s="31"/>
      <c r="D19" s="156" t="s">
        <v>14</v>
      </c>
      <c r="E19" s="29">
        <v>1023965.59</v>
      </c>
      <c r="F19" s="29">
        <v>794208.18</v>
      </c>
      <c r="G19" s="161">
        <f t="shared" si="0"/>
        <v>77.561998933968084</v>
      </c>
    </row>
    <row r="20" spans="1:8" ht="17.25" customHeight="1">
      <c r="A20" s="6"/>
      <c r="B20" s="30">
        <v>8174</v>
      </c>
      <c r="C20" s="31"/>
      <c r="D20" s="157" t="s">
        <v>15</v>
      </c>
      <c r="E20" s="29">
        <v>877223.91</v>
      </c>
      <c r="F20" s="28">
        <v>894600.33</v>
      </c>
      <c r="G20" s="161">
        <f t="shared" si="0"/>
        <v>101.98084204065982</v>
      </c>
    </row>
    <row r="21" spans="1:8" ht="17.25" customHeight="1">
      <c r="A21" s="6"/>
      <c r="B21" s="30">
        <v>8176</v>
      </c>
      <c r="C21" s="31"/>
      <c r="D21" s="157" t="s">
        <v>16</v>
      </c>
      <c r="E21" s="29">
        <v>107069351.55</v>
      </c>
      <c r="F21" s="28">
        <v>105798471.04000001</v>
      </c>
      <c r="G21" s="161">
        <f t="shared" si="0"/>
        <v>98.813030534320077</v>
      </c>
    </row>
    <row r="22" spans="1:8" ht="17.25" customHeight="1">
      <c r="A22" s="6">
        <v>818</v>
      </c>
      <c r="B22" s="30"/>
      <c r="C22" s="31"/>
      <c r="D22" s="26" t="s">
        <v>17</v>
      </c>
      <c r="E22" s="10">
        <f>E23</f>
        <v>1092907050</v>
      </c>
      <c r="F22" s="10">
        <f>F23</f>
        <v>474296210</v>
      </c>
      <c r="G22" s="147">
        <v>0</v>
      </c>
    </row>
    <row r="23" spans="1:8" ht="17.25" customHeight="1">
      <c r="A23" s="6"/>
      <c r="B23" s="30">
        <v>8181</v>
      </c>
      <c r="C23" s="31"/>
      <c r="D23" s="27" t="s">
        <v>18</v>
      </c>
      <c r="E23" s="29">
        <v>1092907050</v>
      </c>
      <c r="F23" s="28">
        <f>6000000+468296210</f>
        <v>474296210</v>
      </c>
      <c r="G23" s="161">
        <v>0</v>
      </c>
      <c r="H23" s="33"/>
    </row>
    <row r="24" spans="1:8" s="34" customFormat="1" ht="15" customHeight="1">
      <c r="A24" s="6">
        <v>82</v>
      </c>
      <c r="B24" s="14"/>
      <c r="C24" s="15"/>
      <c r="D24" s="17" t="s">
        <v>19</v>
      </c>
      <c r="E24" s="10">
        <f>E25+E27</f>
        <v>6994708118.6499996</v>
      </c>
      <c r="F24" s="10">
        <f>F25+F27</f>
        <v>19806039000</v>
      </c>
      <c r="G24" s="147">
        <f t="shared" si="0"/>
        <v>283.15747653845813</v>
      </c>
    </row>
    <row r="25" spans="1:8" s="34" customFormat="1" ht="15.75" customHeight="1">
      <c r="A25" s="7">
        <v>821</v>
      </c>
      <c r="B25" s="35"/>
      <c r="C25" s="36"/>
      <c r="D25" s="16" t="s">
        <v>20</v>
      </c>
      <c r="E25" s="10">
        <f>E26</f>
        <v>1463518118.6500001</v>
      </c>
      <c r="F25" s="10">
        <f>F26</f>
        <v>0</v>
      </c>
      <c r="G25" s="147">
        <f t="shared" si="0"/>
        <v>0</v>
      </c>
    </row>
    <row r="26" spans="1:8" ht="15.75" customHeight="1">
      <c r="A26" s="37"/>
      <c r="B26" s="38">
        <v>8211</v>
      </c>
      <c r="C26" s="39"/>
      <c r="D26" s="40" t="s">
        <v>21</v>
      </c>
      <c r="E26" s="25">
        <v>1463518118.6500001</v>
      </c>
      <c r="F26" s="28">
        <v>0</v>
      </c>
      <c r="G26" s="161">
        <f t="shared" si="0"/>
        <v>0</v>
      </c>
      <c r="H26" s="41"/>
    </row>
    <row r="27" spans="1:8" s="34" customFormat="1" ht="16.5" customHeight="1">
      <c r="A27" s="7">
        <v>822</v>
      </c>
      <c r="B27" s="35"/>
      <c r="C27" s="36"/>
      <c r="D27" s="17" t="s">
        <v>22</v>
      </c>
      <c r="E27" s="10">
        <f>E28+E29</f>
        <v>5531190000</v>
      </c>
      <c r="F27" s="10">
        <f>F28+F29</f>
        <v>19806039000</v>
      </c>
      <c r="G27" s="147">
        <f t="shared" si="0"/>
        <v>358.0791656045082</v>
      </c>
    </row>
    <row r="28" spans="1:8" ht="16.5" customHeight="1">
      <c r="A28" s="37"/>
      <c r="B28" s="38">
        <v>8221</v>
      </c>
      <c r="C28" s="39"/>
      <c r="D28" s="40" t="s">
        <v>23</v>
      </c>
      <c r="E28" s="29">
        <v>0</v>
      </c>
      <c r="F28" s="28">
        <v>8706999000</v>
      </c>
      <c r="G28" s="161"/>
    </row>
    <row r="29" spans="1:8" ht="16.5" customHeight="1">
      <c r="A29" s="37"/>
      <c r="B29" s="38">
        <v>8222</v>
      </c>
      <c r="C29" s="39"/>
      <c r="D29" s="40" t="s">
        <v>24</v>
      </c>
      <c r="E29" s="29">
        <v>5531190000</v>
      </c>
      <c r="F29" s="29">
        <v>11099040000</v>
      </c>
      <c r="G29" s="161">
        <f t="shared" si="0"/>
        <v>200.6627868505692</v>
      </c>
    </row>
    <row r="30" spans="1:8" s="23" customFormat="1" ht="16.5" customHeight="1">
      <c r="A30" s="6">
        <v>83</v>
      </c>
      <c r="B30" s="7"/>
      <c r="C30" s="11"/>
      <c r="D30" s="16" t="s">
        <v>25</v>
      </c>
      <c r="E30" s="10">
        <f>E31+E33</f>
        <v>94160352.670000002</v>
      </c>
      <c r="F30" s="10">
        <f>F31+F33</f>
        <v>199075071.84999999</v>
      </c>
      <c r="G30" s="147">
        <f t="shared" si="0"/>
        <v>211.42133202037849</v>
      </c>
    </row>
    <row r="31" spans="1:8" ht="16.5" customHeight="1">
      <c r="A31" s="6">
        <v>832</v>
      </c>
      <c r="B31" s="38"/>
      <c r="C31" s="39"/>
      <c r="D31" s="17" t="s">
        <v>26</v>
      </c>
      <c r="E31" s="10">
        <f>E32</f>
        <v>80027367.870000005</v>
      </c>
      <c r="F31" s="10">
        <f>F32</f>
        <v>199075071.84999999</v>
      </c>
      <c r="G31" s="147">
        <f t="shared" si="0"/>
        <v>248.7587398518296</v>
      </c>
    </row>
    <row r="32" spans="1:8" ht="16.5" customHeight="1">
      <c r="A32" s="6"/>
      <c r="B32" s="38">
        <v>8321</v>
      </c>
      <c r="C32" s="39"/>
      <c r="D32" s="43" t="s">
        <v>27</v>
      </c>
      <c r="E32" s="29">
        <v>80027367.870000005</v>
      </c>
      <c r="F32" s="29">
        <v>199075071.84999999</v>
      </c>
      <c r="G32" s="161">
        <f t="shared" si="0"/>
        <v>248.7587398518296</v>
      </c>
    </row>
    <row r="33" spans="1:8" ht="16.5" customHeight="1">
      <c r="A33" s="6">
        <v>833</v>
      </c>
      <c r="B33" s="38"/>
      <c r="C33" s="39"/>
      <c r="D33" s="158" t="s">
        <v>28</v>
      </c>
      <c r="E33" s="10">
        <f>E34</f>
        <v>14132984.800000001</v>
      </c>
      <c r="F33" s="10">
        <f>F34</f>
        <v>0</v>
      </c>
      <c r="G33" s="147">
        <f t="shared" si="0"/>
        <v>0</v>
      </c>
    </row>
    <row r="34" spans="1:8" ht="16.5" customHeight="1">
      <c r="A34" s="6"/>
      <c r="B34" s="38">
        <v>8331</v>
      </c>
      <c r="C34" s="39"/>
      <c r="D34" s="157" t="s">
        <v>29</v>
      </c>
      <c r="E34" s="29">
        <v>14132984.800000001</v>
      </c>
      <c r="F34" s="29"/>
      <c r="G34" s="161">
        <f t="shared" si="0"/>
        <v>0</v>
      </c>
    </row>
    <row r="35" spans="1:8" s="34" customFormat="1">
      <c r="A35" s="6">
        <v>84</v>
      </c>
      <c r="B35" s="14"/>
      <c r="C35" s="15"/>
      <c r="D35" s="16" t="s">
        <v>30</v>
      </c>
      <c r="E35" s="10">
        <f>E36+E46+E49</f>
        <v>5008210948.54</v>
      </c>
      <c r="F35" s="10">
        <f>F36+F46+F49</f>
        <v>524046450.52999997</v>
      </c>
      <c r="G35" s="147">
        <f t="shared" si="0"/>
        <v>10.463745555341886</v>
      </c>
    </row>
    <row r="36" spans="1:8" s="34" customFormat="1" ht="31.5">
      <c r="A36" s="14">
        <v>841</v>
      </c>
      <c r="B36" s="35"/>
      <c r="C36" s="36"/>
      <c r="D36" s="16" t="s">
        <v>31</v>
      </c>
      <c r="E36" s="10">
        <f>E37</f>
        <v>68151476.390000001</v>
      </c>
      <c r="F36" s="10">
        <f>F37</f>
        <v>24046450.530000001</v>
      </c>
      <c r="G36" s="147">
        <f t="shared" si="0"/>
        <v>35.283829204804114</v>
      </c>
    </row>
    <row r="37" spans="1:8">
      <c r="A37" s="37"/>
      <c r="B37" s="18">
        <v>8413</v>
      </c>
      <c r="C37" s="19"/>
      <c r="D37" s="40" t="s">
        <v>32</v>
      </c>
      <c r="E37" s="29">
        <f>E44</f>
        <v>68151476.390000001</v>
      </c>
      <c r="F37" s="29">
        <f>F44</f>
        <v>24046450.530000001</v>
      </c>
      <c r="G37" s="161">
        <f t="shared" si="0"/>
        <v>35.283829204804114</v>
      </c>
      <c r="H37" s="44"/>
    </row>
    <row r="38" spans="1:8">
      <c r="A38" s="6"/>
      <c r="B38" s="7"/>
      <c r="C38" s="11"/>
      <c r="D38" s="17" t="s">
        <v>33</v>
      </c>
      <c r="E38" s="29"/>
      <c r="F38" s="29"/>
      <c r="G38" s="161"/>
      <c r="H38" s="44"/>
    </row>
    <row r="39" spans="1:8" ht="31.5">
      <c r="A39" s="37"/>
      <c r="B39" s="39">
        <v>841320132</v>
      </c>
      <c r="C39" s="45" t="s">
        <v>35</v>
      </c>
      <c r="D39" s="48" t="s">
        <v>36</v>
      </c>
      <c r="E39" s="29">
        <v>8277085.3799999999</v>
      </c>
      <c r="F39" s="29">
        <v>0</v>
      </c>
      <c r="G39" s="161">
        <f t="shared" si="0"/>
        <v>0</v>
      </c>
      <c r="H39" s="49"/>
    </row>
    <row r="40" spans="1:8">
      <c r="A40" s="37"/>
      <c r="B40" s="39">
        <v>841320135</v>
      </c>
      <c r="C40" s="19" t="s">
        <v>38</v>
      </c>
      <c r="D40" s="48" t="s">
        <v>39</v>
      </c>
      <c r="E40" s="29">
        <v>10075592.449999999</v>
      </c>
      <c r="F40" s="29">
        <v>6841371.5300000003</v>
      </c>
      <c r="G40" s="161">
        <f t="shared" si="0"/>
        <v>67.9004392441459</v>
      </c>
      <c r="H40" s="49"/>
    </row>
    <row r="41" spans="1:8">
      <c r="A41" s="37"/>
      <c r="B41" s="39">
        <v>841320144</v>
      </c>
      <c r="C41" s="19" t="s">
        <v>65</v>
      </c>
      <c r="D41" s="48" t="s">
        <v>164</v>
      </c>
      <c r="E41" s="29">
        <v>49798798.560000002</v>
      </c>
      <c r="F41" s="29">
        <v>6089074</v>
      </c>
      <c r="G41" s="161">
        <v>0</v>
      </c>
      <c r="H41" s="50"/>
    </row>
    <row r="42" spans="1:8" ht="31.5">
      <c r="A42" s="37"/>
      <c r="B42" s="39">
        <v>841320146</v>
      </c>
      <c r="C42" s="45" t="s">
        <v>35</v>
      </c>
      <c r="D42" s="48" t="s">
        <v>165</v>
      </c>
      <c r="E42" s="29"/>
      <c r="F42" s="29">
        <v>11116005</v>
      </c>
      <c r="G42" s="161">
        <v>0</v>
      </c>
      <c r="H42" s="50"/>
    </row>
    <row r="43" spans="1:8">
      <c r="A43" s="37"/>
      <c r="B43" s="39"/>
      <c r="C43" s="19"/>
      <c r="D43" s="48"/>
      <c r="E43" s="29"/>
      <c r="F43" s="29"/>
      <c r="G43" s="147"/>
      <c r="H43" s="49"/>
    </row>
    <row r="44" spans="1:8" ht="18" customHeight="1">
      <c r="A44" s="6"/>
      <c r="B44" s="39"/>
      <c r="C44" s="39"/>
      <c r="D44" s="17" t="s">
        <v>40</v>
      </c>
      <c r="E44" s="10">
        <f>SUM(E39:E42)</f>
        <v>68151476.390000001</v>
      </c>
      <c r="F44" s="10">
        <f>SUM(F39:F42)</f>
        <v>24046450.530000001</v>
      </c>
      <c r="G44" s="147">
        <f t="shared" si="0"/>
        <v>35.283829204804114</v>
      </c>
    </row>
    <row r="45" spans="1:8" s="34" customFormat="1" ht="15.75" customHeight="1">
      <c r="A45" s="6"/>
      <c r="B45" s="39"/>
      <c r="C45" s="39"/>
      <c r="D45" s="16"/>
      <c r="E45" s="10"/>
      <c r="F45" s="10"/>
      <c r="G45" s="147"/>
    </row>
    <row r="46" spans="1:8" s="34" customFormat="1" ht="30" customHeight="1">
      <c r="A46" s="6">
        <v>842</v>
      </c>
      <c r="B46" s="39"/>
      <c r="C46" s="39"/>
      <c r="D46" s="159" t="s">
        <v>41</v>
      </c>
      <c r="E46" s="10">
        <f>SUM(E47:E48)</f>
        <v>1237611422.9200001</v>
      </c>
      <c r="F46" s="10">
        <f>SUM(F47:F48)</f>
        <v>500000000</v>
      </c>
      <c r="G46" s="147">
        <f t="shared" si="0"/>
        <v>40.40040280335392</v>
      </c>
    </row>
    <row r="47" spans="1:8" s="34" customFormat="1" ht="15.75" customHeight="1">
      <c r="A47" s="6"/>
      <c r="B47" s="51">
        <v>8422</v>
      </c>
      <c r="C47" s="52"/>
      <c r="D47" s="160" t="s">
        <v>42</v>
      </c>
      <c r="E47" s="29">
        <v>1236926426.45</v>
      </c>
      <c r="F47" s="29">
        <v>500000000</v>
      </c>
      <c r="G47" s="161">
        <f t="shared" si="0"/>
        <v>40.422776109247543</v>
      </c>
    </row>
    <row r="48" spans="1:8" s="34" customFormat="1" ht="15.75" customHeight="1">
      <c r="A48" s="6"/>
      <c r="B48" s="51">
        <v>8424</v>
      </c>
      <c r="C48" s="52"/>
      <c r="D48" s="160" t="s">
        <v>43</v>
      </c>
      <c r="E48" s="29">
        <v>684996.47</v>
      </c>
      <c r="F48" s="29"/>
      <c r="G48" s="161">
        <f t="shared" si="0"/>
        <v>0</v>
      </c>
    </row>
    <row r="49" spans="1:8" s="34" customFormat="1" ht="30" customHeight="1">
      <c r="A49" s="6">
        <v>844</v>
      </c>
      <c r="B49" s="51"/>
      <c r="C49" s="52"/>
      <c r="D49" s="94" t="s">
        <v>44</v>
      </c>
      <c r="E49" s="10">
        <f>E50</f>
        <v>3702448049.23</v>
      </c>
      <c r="F49" s="10">
        <f>F50</f>
        <v>0</v>
      </c>
      <c r="G49" s="147">
        <f t="shared" si="0"/>
        <v>0</v>
      </c>
    </row>
    <row r="50" spans="1:8" s="34" customFormat="1" ht="15.75" customHeight="1">
      <c r="A50" s="6"/>
      <c r="B50" s="53">
        <v>8443</v>
      </c>
      <c r="C50" s="52"/>
      <c r="D50" s="160" t="s">
        <v>45</v>
      </c>
      <c r="E50" s="21">
        <v>3702448049.23</v>
      </c>
      <c r="F50" s="21"/>
      <c r="G50" s="161">
        <f t="shared" si="0"/>
        <v>0</v>
      </c>
    </row>
    <row r="51" spans="1:8" s="34" customFormat="1" ht="15.75" customHeight="1">
      <c r="A51" s="6"/>
      <c r="B51" s="53"/>
      <c r="C51" s="52"/>
      <c r="D51" s="54"/>
      <c r="E51" s="85"/>
      <c r="F51" s="85"/>
      <c r="G51" s="150"/>
    </row>
    <row r="52" spans="1:8" s="34" customFormat="1" ht="51.75" customHeight="1">
      <c r="A52" s="177" t="s">
        <v>155</v>
      </c>
      <c r="B52" s="177"/>
      <c r="C52" s="177"/>
      <c r="D52" s="177"/>
      <c r="E52" s="138" t="s">
        <v>157</v>
      </c>
      <c r="F52" s="138" t="s">
        <v>157</v>
      </c>
      <c r="G52" s="138" t="s">
        <v>153</v>
      </c>
      <c r="H52" s="151"/>
    </row>
    <row r="53" spans="1:8" s="34" customFormat="1" ht="11.25" customHeight="1">
      <c r="A53" s="180">
        <v>1</v>
      </c>
      <c r="B53" s="181"/>
      <c r="C53" s="181"/>
      <c r="D53" s="144">
        <v>2</v>
      </c>
      <c r="E53" s="139">
        <v>4</v>
      </c>
      <c r="F53" s="139">
        <v>4</v>
      </c>
      <c r="G53" s="139" t="s">
        <v>154</v>
      </c>
      <c r="H53" s="44"/>
    </row>
    <row r="54" spans="1:8">
      <c r="A54" s="35">
        <v>5</v>
      </c>
      <c r="B54" s="55"/>
      <c r="C54" s="56"/>
      <c r="D54" s="57" t="s">
        <v>46</v>
      </c>
      <c r="E54" s="10">
        <f>E55+E84+E100+E185</f>
        <v>3281205771.5699997</v>
      </c>
      <c r="F54" s="10">
        <f>F55+F84+F100+F185</f>
        <v>9126812026.8599987</v>
      </c>
      <c r="G54" s="147">
        <f t="shared" si="0"/>
        <v>278.1542110506827</v>
      </c>
    </row>
    <row r="55" spans="1:8" s="34" customFormat="1" ht="18.75" customHeight="1">
      <c r="A55" s="35">
        <v>51</v>
      </c>
      <c r="B55" s="7"/>
      <c r="C55" s="11"/>
      <c r="D55" s="17" t="s">
        <v>47</v>
      </c>
      <c r="E55" s="10">
        <f>E56+E60+E63+E77+E81</f>
        <v>352580601.47000003</v>
      </c>
      <c r="F55" s="10">
        <f>F56+F60+F63+F77+F81</f>
        <v>2801018269.9299998</v>
      </c>
      <c r="G55" s="147">
        <f t="shared" si="0"/>
        <v>794.43345954140068</v>
      </c>
    </row>
    <row r="56" spans="1:8" s="34" customFormat="1" ht="30.75" customHeight="1">
      <c r="A56" s="7">
        <v>512</v>
      </c>
      <c r="B56" s="35"/>
      <c r="C56" s="36"/>
      <c r="D56" s="16" t="s">
        <v>48</v>
      </c>
      <c r="E56" s="10">
        <f>E57</f>
        <v>21224080.489999998</v>
      </c>
      <c r="F56" s="10">
        <f>F57</f>
        <v>44154982.670000002</v>
      </c>
      <c r="G56" s="147">
        <f t="shared" si="0"/>
        <v>208.04191112450877</v>
      </c>
    </row>
    <row r="57" spans="1:8" s="22" customFormat="1" ht="30.75" customHeight="1">
      <c r="A57" s="13"/>
      <c r="B57" s="38">
        <v>5121</v>
      </c>
      <c r="C57" s="39"/>
      <c r="D57" s="40" t="s">
        <v>49</v>
      </c>
      <c r="E57" s="28">
        <f>SUM(E58:E59)</f>
        <v>21224080.489999998</v>
      </c>
      <c r="F57" s="28">
        <f>F58+F59</f>
        <v>44154982.670000002</v>
      </c>
      <c r="G57" s="150">
        <f t="shared" si="0"/>
        <v>208.04191112450877</v>
      </c>
    </row>
    <row r="58" spans="1:8" ht="15" customHeight="1">
      <c r="A58" s="13"/>
      <c r="B58" s="152"/>
      <c r="C58" s="19" t="s">
        <v>50</v>
      </c>
      <c r="D58" s="43" t="s">
        <v>51</v>
      </c>
      <c r="E58" s="29">
        <v>20737980.899999999</v>
      </c>
      <c r="F58" s="168">
        <v>32582729.460000001</v>
      </c>
      <c r="G58" s="150">
        <f t="shared" si="0"/>
        <v>157.11620922555679</v>
      </c>
    </row>
    <row r="59" spans="1:8" ht="17.25" customHeight="1">
      <c r="A59" s="13"/>
      <c r="B59" s="152"/>
      <c r="C59" s="19" t="s">
        <v>52</v>
      </c>
      <c r="D59" s="43" t="s">
        <v>53</v>
      </c>
      <c r="E59" s="29">
        <v>486099.59</v>
      </c>
      <c r="F59" s="168">
        <v>11572253.210000001</v>
      </c>
      <c r="G59" s="150">
        <f t="shared" si="0"/>
        <v>2380.6342255915092</v>
      </c>
    </row>
    <row r="60" spans="1:8" s="34" customFormat="1" ht="17.25" customHeight="1">
      <c r="A60" s="7">
        <v>514</v>
      </c>
      <c r="B60" s="153"/>
      <c r="C60" s="36"/>
      <c r="D60" s="16" t="s">
        <v>55</v>
      </c>
      <c r="E60" s="10">
        <f>E61</f>
        <v>108508623.03</v>
      </c>
      <c r="F60" s="10">
        <f>F61</f>
        <v>2091606902.1800001</v>
      </c>
      <c r="G60" s="147">
        <f t="shared" si="0"/>
        <v>1927.5951014526481</v>
      </c>
      <c r="H60" s="5"/>
    </row>
    <row r="61" spans="1:8" s="22" customFormat="1">
      <c r="A61" s="13"/>
      <c r="B61" s="38">
        <v>5141</v>
      </c>
      <c r="C61" s="39"/>
      <c r="D61" s="40" t="s">
        <v>56</v>
      </c>
      <c r="E61" s="28">
        <f>SUM(E62:E62)</f>
        <v>108508623.03</v>
      </c>
      <c r="F61" s="28">
        <f>F62</f>
        <v>2091606902.1800001</v>
      </c>
      <c r="G61" s="150">
        <f t="shared" si="0"/>
        <v>1927.5951014526481</v>
      </c>
    </row>
    <row r="62" spans="1:8" ht="18" customHeight="1">
      <c r="A62" s="13"/>
      <c r="B62" s="152"/>
      <c r="C62" s="19" t="s">
        <v>37</v>
      </c>
      <c r="D62" s="43" t="s">
        <v>57</v>
      </c>
      <c r="E62" s="29">
        <v>108508623.03</v>
      </c>
      <c r="F62" s="28">
        <v>2091606902.1800001</v>
      </c>
      <c r="G62" s="150">
        <v>0</v>
      </c>
    </row>
    <row r="63" spans="1:8" s="34" customFormat="1" ht="33.75" customHeight="1">
      <c r="A63" s="7">
        <v>516</v>
      </c>
      <c r="B63" s="153"/>
      <c r="C63" s="36"/>
      <c r="D63" s="16" t="s">
        <v>58</v>
      </c>
      <c r="E63" s="10">
        <f>E64+E71</f>
        <v>175120801.23000002</v>
      </c>
      <c r="F63" s="10">
        <f>F64+F71</f>
        <v>659811427.76999998</v>
      </c>
      <c r="G63" s="147">
        <f t="shared" si="0"/>
        <v>376.77501652326117</v>
      </c>
    </row>
    <row r="64" spans="1:8" s="22" customFormat="1">
      <c r="A64" s="13"/>
      <c r="B64" s="38">
        <v>5163</v>
      </c>
      <c r="C64" s="39"/>
      <c r="D64" s="58" t="s">
        <v>59</v>
      </c>
      <c r="E64" s="28">
        <f>SUM(E65:E70)</f>
        <v>150915322.66000003</v>
      </c>
      <c r="F64" s="28">
        <f>SUM(F65:F70)</f>
        <v>532050109.69999999</v>
      </c>
      <c r="G64" s="150">
        <f t="shared" si="0"/>
        <v>352.54876729692035</v>
      </c>
    </row>
    <row r="65" spans="1:8" ht="18.75" customHeight="1">
      <c r="A65" s="13"/>
      <c r="B65" s="152"/>
      <c r="C65" s="19" t="s">
        <v>37</v>
      </c>
      <c r="D65" s="58" t="s">
        <v>60</v>
      </c>
      <c r="E65" s="59">
        <v>0</v>
      </c>
      <c r="F65" s="28">
        <v>10000000</v>
      </c>
      <c r="G65" s="150">
        <v>0</v>
      </c>
      <c r="H65" s="44"/>
    </row>
    <row r="66" spans="1:8" ht="18.75" customHeight="1">
      <c r="A66" s="13"/>
      <c r="B66" s="38"/>
      <c r="C66" s="19" t="s">
        <v>61</v>
      </c>
      <c r="D66" s="58" t="s">
        <v>62</v>
      </c>
      <c r="E66" s="59">
        <v>0</v>
      </c>
      <c r="F66" s="28">
        <v>374499382.22000003</v>
      </c>
      <c r="G66" s="150"/>
      <c r="H66" s="44"/>
    </row>
    <row r="67" spans="1:8" ht="18.75" customHeight="1">
      <c r="A67" s="13"/>
      <c r="B67" s="38"/>
      <c r="C67" s="19" t="s">
        <v>63</v>
      </c>
      <c r="D67" s="43" t="s">
        <v>64</v>
      </c>
      <c r="E67" s="28">
        <v>13777432.67</v>
      </c>
      <c r="F67" s="28">
        <f>165665.28+11717823.31+1722552.34</f>
        <v>13606040.93</v>
      </c>
      <c r="G67" s="150">
        <f t="shared" si="0"/>
        <v>98.755996533568975</v>
      </c>
    </row>
    <row r="68" spans="1:8" ht="18.75" customHeight="1">
      <c r="A68" s="13"/>
      <c r="B68" s="38"/>
      <c r="C68" s="19" t="s">
        <v>63</v>
      </c>
      <c r="D68" s="58" t="s">
        <v>62</v>
      </c>
      <c r="E68" s="28">
        <v>69249920.400000006</v>
      </c>
      <c r="F68" s="28">
        <f>37685221.24+15237380.89</f>
        <v>52922602.130000003</v>
      </c>
      <c r="G68" s="150">
        <f t="shared" ref="G68:G137" si="1">F68/E68*100</f>
        <v>76.422617996251148</v>
      </c>
    </row>
    <row r="69" spans="1:8" ht="18.75" customHeight="1">
      <c r="A69" s="13"/>
      <c r="B69" s="38"/>
      <c r="C69" s="19" t="s">
        <v>63</v>
      </c>
      <c r="D69" s="58" t="s">
        <v>166</v>
      </c>
      <c r="E69" s="28"/>
      <c r="F69" s="28">
        <v>5603350.5899999999</v>
      </c>
      <c r="G69" s="150"/>
    </row>
    <row r="70" spans="1:8" ht="18.75" customHeight="1">
      <c r="A70" s="13"/>
      <c r="B70" s="38"/>
      <c r="C70" s="19" t="s">
        <v>65</v>
      </c>
      <c r="D70" s="43" t="s">
        <v>66</v>
      </c>
      <c r="E70" s="28">
        <v>67887969.590000004</v>
      </c>
      <c r="F70" s="28">
        <v>75418733.829999998</v>
      </c>
      <c r="G70" s="150">
        <f t="shared" si="1"/>
        <v>111.0929289614655</v>
      </c>
      <c r="H70" s="44"/>
    </row>
    <row r="71" spans="1:8" s="22" customFormat="1" ht="18.75" customHeight="1">
      <c r="A71" s="13"/>
      <c r="B71" s="38">
        <v>5164</v>
      </c>
      <c r="C71" s="19"/>
      <c r="D71" s="58" t="s">
        <v>67</v>
      </c>
      <c r="E71" s="28">
        <f>SUM(E72:E74)</f>
        <v>24205478.57</v>
      </c>
      <c r="F71" s="28">
        <f>SUM(F72:F76)</f>
        <v>127761318.06999999</v>
      </c>
      <c r="G71" s="150">
        <f t="shared" si="1"/>
        <v>527.81983921749816</v>
      </c>
    </row>
    <row r="72" spans="1:8" ht="18.75" customHeight="1">
      <c r="A72" s="13"/>
      <c r="B72" s="38"/>
      <c r="C72" s="19" t="s">
        <v>61</v>
      </c>
      <c r="D72" s="58" t="s">
        <v>62</v>
      </c>
      <c r="E72" s="59">
        <v>0</v>
      </c>
      <c r="F72" s="28">
        <v>39632412.780000001</v>
      </c>
      <c r="G72" s="150"/>
    </row>
    <row r="73" spans="1:8" ht="18.75" customHeight="1">
      <c r="A73" s="13"/>
      <c r="B73" s="38"/>
      <c r="C73" s="19" t="s">
        <v>63</v>
      </c>
      <c r="D73" s="43" t="s">
        <v>64</v>
      </c>
      <c r="E73" s="59">
        <v>2266068.13</v>
      </c>
      <c r="F73" s="169"/>
      <c r="G73" s="150">
        <f t="shared" si="1"/>
        <v>0</v>
      </c>
    </row>
    <row r="74" spans="1:8" ht="18.75" customHeight="1">
      <c r="A74" s="13"/>
      <c r="B74" s="38"/>
      <c r="C74" s="19" t="s">
        <v>63</v>
      </c>
      <c r="D74" s="58" t="s">
        <v>62</v>
      </c>
      <c r="E74" s="59">
        <v>21939410.440000001</v>
      </c>
      <c r="F74" s="28">
        <f>15443408.16+8509924.63</f>
        <v>23953332.789999999</v>
      </c>
      <c r="G74" s="150">
        <f t="shared" si="1"/>
        <v>109.17947342070873</v>
      </c>
    </row>
    <row r="75" spans="1:8" ht="18.75" customHeight="1">
      <c r="A75" s="13"/>
      <c r="B75" s="38"/>
      <c r="C75" s="19" t="s">
        <v>63</v>
      </c>
      <c r="D75" s="43" t="s">
        <v>166</v>
      </c>
      <c r="E75" s="59"/>
      <c r="F75" s="28">
        <f>60742267.54</f>
        <v>60742267.539999999</v>
      </c>
      <c r="G75" s="150"/>
    </row>
    <row r="76" spans="1:8" ht="18.75" customHeight="1">
      <c r="A76" s="13"/>
      <c r="B76" s="38"/>
      <c r="C76" s="19" t="s">
        <v>63</v>
      </c>
      <c r="D76" s="58" t="s">
        <v>64</v>
      </c>
      <c r="E76" s="59"/>
      <c r="F76" s="28">
        <v>3433304.96</v>
      </c>
      <c r="G76" s="150"/>
    </row>
    <row r="77" spans="1:8" s="23" customFormat="1" ht="18.75" customHeight="1">
      <c r="A77" s="35">
        <v>517</v>
      </c>
      <c r="B77" s="7"/>
      <c r="C77" s="15"/>
      <c r="D77" s="60" t="s">
        <v>68</v>
      </c>
      <c r="E77" s="61">
        <f>E78</f>
        <v>227096.72</v>
      </c>
      <c r="F77" s="61">
        <f>F78</f>
        <v>5444957.3100000005</v>
      </c>
      <c r="G77" s="147">
        <f t="shared" si="1"/>
        <v>2397.6380240102108</v>
      </c>
      <c r="H77" s="5"/>
    </row>
    <row r="78" spans="1:8" ht="18.75" customHeight="1">
      <c r="A78" s="13"/>
      <c r="B78" s="38"/>
      <c r="C78" s="19"/>
      <c r="D78" s="47" t="s">
        <v>69</v>
      </c>
      <c r="E78" s="61">
        <f>E79+E80</f>
        <v>227096.72</v>
      </c>
      <c r="F78" s="61">
        <f>F79+F80</f>
        <v>5444957.3100000005</v>
      </c>
      <c r="G78" s="147">
        <f t="shared" si="1"/>
        <v>2397.6380240102108</v>
      </c>
    </row>
    <row r="79" spans="1:8" s="22" customFormat="1" ht="18.75" customHeight="1">
      <c r="A79" s="13"/>
      <c r="B79" s="38">
        <v>5172</v>
      </c>
      <c r="C79" s="19" t="s">
        <v>37</v>
      </c>
      <c r="D79" s="47" t="s">
        <v>70</v>
      </c>
      <c r="E79" s="62">
        <v>216922.25</v>
      </c>
      <c r="F79" s="28">
        <v>2914146.04</v>
      </c>
      <c r="G79" s="150">
        <f t="shared" si="1"/>
        <v>1343.4057778766355</v>
      </c>
    </row>
    <row r="80" spans="1:8" s="22" customFormat="1" ht="18.75" customHeight="1">
      <c r="A80" s="13"/>
      <c r="B80" s="38">
        <v>5173</v>
      </c>
      <c r="C80" s="19" t="s">
        <v>37</v>
      </c>
      <c r="D80" s="47" t="s">
        <v>71</v>
      </c>
      <c r="E80" s="62">
        <v>10174.469999999999</v>
      </c>
      <c r="F80" s="28">
        <v>2530811.27</v>
      </c>
      <c r="G80" s="150"/>
    </row>
    <row r="81" spans="1:8" s="23" customFormat="1" ht="18.75" customHeight="1">
      <c r="A81" s="35">
        <v>518</v>
      </c>
      <c r="B81" s="7"/>
      <c r="C81" s="15"/>
      <c r="D81" s="64" t="s">
        <v>72</v>
      </c>
      <c r="E81" s="42">
        <f>E82</f>
        <v>47500000</v>
      </c>
      <c r="F81" s="42">
        <f>F82</f>
        <v>0</v>
      </c>
      <c r="G81" s="147">
        <v>0</v>
      </c>
      <c r="H81" s="5"/>
    </row>
    <row r="82" spans="1:8" s="22" customFormat="1" ht="18.75" customHeight="1">
      <c r="A82" s="13"/>
      <c r="B82" s="38">
        <v>5181</v>
      </c>
      <c r="C82" s="19" t="s">
        <v>74</v>
      </c>
      <c r="D82" s="47" t="s">
        <v>73</v>
      </c>
      <c r="E82" s="28">
        <v>47500000</v>
      </c>
      <c r="F82" s="28"/>
      <c r="G82" s="150">
        <v>0</v>
      </c>
    </row>
    <row r="83" spans="1:8" ht="18.75" customHeight="1">
      <c r="A83" s="13"/>
      <c r="B83" s="38"/>
      <c r="C83" s="19"/>
      <c r="D83" s="65"/>
      <c r="E83" s="32"/>
      <c r="F83" s="32"/>
      <c r="G83" s="147"/>
    </row>
    <row r="84" spans="1:8" ht="18.75" customHeight="1">
      <c r="A84" s="35">
        <v>53</v>
      </c>
      <c r="B84" s="7"/>
      <c r="C84" s="11"/>
      <c r="D84" s="16" t="s">
        <v>75</v>
      </c>
      <c r="E84" s="10">
        <f>E85+E90+E95</f>
        <v>202787449.66999999</v>
      </c>
      <c r="F84" s="10">
        <f>F85+F90+F95</f>
        <v>290336940.33999997</v>
      </c>
      <c r="G84" s="147">
        <f t="shared" si="1"/>
        <v>143.17303206508637</v>
      </c>
    </row>
    <row r="85" spans="1:8" s="34" customFormat="1" ht="31.5">
      <c r="A85" s="7">
        <v>531</v>
      </c>
      <c r="B85" s="35"/>
      <c r="C85" s="36"/>
      <c r="D85" s="16" t="s">
        <v>76</v>
      </c>
      <c r="E85" s="10">
        <f>E88</f>
        <v>8608779.6999999993</v>
      </c>
      <c r="F85" s="10">
        <f>F86+F88</f>
        <v>28828009.82</v>
      </c>
      <c r="G85" s="147">
        <f t="shared" si="1"/>
        <v>334.86755178553358</v>
      </c>
    </row>
    <row r="86" spans="1:8" s="34" customFormat="1">
      <c r="A86" s="7"/>
      <c r="B86" s="38">
        <v>5312</v>
      </c>
      <c r="C86" s="19"/>
      <c r="D86" s="47" t="s">
        <v>158</v>
      </c>
      <c r="E86" s="10"/>
      <c r="F86" s="10">
        <f>F87</f>
        <v>25000000</v>
      </c>
      <c r="G86" s="150"/>
    </row>
    <row r="87" spans="1:8" s="34" customFormat="1" ht="31.5">
      <c r="A87" s="7"/>
      <c r="B87" s="38"/>
      <c r="C87" s="19" t="s">
        <v>37</v>
      </c>
      <c r="D87" s="47" t="s">
        <v>167</v>
      </c>
      <c r="E87" s="10"/>
      <c r="F87" s="28">
        <v>25000000</v>
      </c>
      <c r="G87" s="150"/>
    </row>
    <row r="88" spans="1:8" s="22" customFormat="1" ht="33.75" customHeight="1">
      <c r="A88" s="13"/>
      <c r="B88" s="38">
        <v>5314</v>
      </c>
      <c r="C88" s="19"/>
      <c r="D88" s="47" t="s">
        <v>77</v>
      </c>
      <c r="E88" s="162">
        <f>E89</f>
        <v>8608779.6999999993</v>
      </c>
      <c r="F88" s="162">
        <f>F89</f>
        <v>3828009.82</v>
      </c>
      <c r="G88" s="150">
        <f t="shared" si="1"/>
        <v>44.466346606592808</v>
      </c>
    </row>
    <row r="89" spans="1:8" s="22" customFormat="1">
      <c r="A89" s="13"/>
      <c r="B89" s="38"/>
      <c r="C89" s="19" t="s">
        <v>61</v>
      </c>
      <c r="D89" s="47" t="s">
        <v>79</v>
      </c>
      <c r="E89" s="28">
        <v>8608779.6999999993</v>
      </c>
      <c r="F89" s="28">
        <v>3828009.82</v>
      </c>
      <c r="G89" s="150">
        <v>0</v>
      </c>
    </row>
    <row r="90" spans="1:8" s="34" customFormat="1" ht="31.5" customHeight="1">
      <c r="A90" s="7">
        <v>533</v>
      </c>
      <c r="B90" s="35"/>
      <c r="C90" s="36"/>
      <c r="D90" s="16" t="s">
        <v>80</v>
      </c>
      <c r="E90" s="10">
        <f>E91</f>
        <v>193286979.97</v>
      </c>
      <c r="F90" s="10">
        <f>F91</f>
        <v>1563580.52</v>
      </c>
      <c r="G90" s="147">
        <f t="shared" si="1"/>
        <v>0.80894249589014366</v>
      </c>
    </row>
    <row r="91" spans="1:8" s="22" customFormat="1" ht="31.5" customHeight="1">
      <c r="A91" s="13"/>
      <c r="B91" s="38">
        <v>5332</v>
      </c>
      <c r="C91" s="39"/>
      <c r="D91" s="40" t="s">
        <v>81</v>
      </c>
      <c r="E91" s="28">
        <f>E92+E93</f>
        <v>193286979.97</v>
      </c>
      <c r="F91" s="28">
        <f>SUM(F92:F94)</f>
        <v>1563580.52</v>
      </c>
      <c r="G91" s="150">
        <f t="shared" si="1"/>
        <v>0.80894249589014366</v>
      </c>
    </row>
    <row r="92" spans="1:8">
      <c r="A92" s="13"/>
      <c r="B92" s="38"/>
      <c r="C92" s="19" t="s">
        <v>37</v>
      </c>
      <c r="D92" s="43" t="s">
        <v>82</v>
      </c>
      <c r="E92" s="29">
        <v>191921303.69</v>
      </c>
      <c r="F92" s="29"/>
      <c r="G92" s="150">
        <f t="shared" si="1"/>
        <v>0</v>
      </c>
    </row>
    <row r="93" spans="1:8">
      <c r="A93" s="13"/>
      <c r="B93" s="38"/>
      <c r="C93" s="19" t="s">
        <v>63</v>
      </c>
      <c r="D93" s="43" t="s">
        <v>83</v>
      </c>
      <c r="E93" s="29">
        <v>1365676.28</v>
      </c>
      <c r="F93" s="29"/>
      <c r="G93" s="150">
        <f t="shared" si="1"/>
        <v>0</v>
      </c>
    </row>
    <row r="94" spans="1:8">
      <c r="A94" s="13"/>
      <c r="B94" s="38"/>
      <c r="C94" s="19" t="s">
        <v>63</v>
      </c>
      <c r="D94" s="43" t="s">
        <v>78</v>
      </c>
      <c r="E94" s="29"/>
      <c r="F94" s="28">
        <v>1563580.52</v>
      </c>
      <c r="G94" s="150"/>
    </row>
    <row r="95" spans="1:8">
      <c r="A95" s="7">
        <v>534</v>
      </c>
      <c r="B95" s="35"/>
      <c r="C95" s="36"/>
      <c r="D95" s="16" t="s">
        <v>84</v>
      </c>
      <c r="E95" s="10">
        <f>E96</f>
        <v>891690</v>
      </c>
      <c r="F95" s="10">
        <f>F96</f>
        <v>259945350</v>
      </c>
      <c r="G95" s="147">
        <v>0</v>
      </c>
    </row>
    <row r="96" spans="1:8" s="22" customFormat="1" ht="31.5" customHeight="1">
      <c r="A96" s="13"/>
      <c r="B96" s="38">
        <v>5341</v>
      </c>
      <c r="C96" s="39"/>
      <c r="D96" s="40" t="s">
        <v>85</v>
      </c>
      <c r="E96" s="28">
        <f>+E97+E99</f>
        <v>891690</v>
      </c>
      <c r="F96" s="28">
        <f>SUM(F97:F99)</f>
        <v>259945350</v>
      </c>
      <c r="G96" s="150">
        <v>0</v>
      </c>
      <c r="H96" s="163"/>
    </row>
    <row r="97" spans="1:8" ht="19.5" customHeight="1">
      <c r="A97" s="13"/>
      <c r="B97" s="38"/>
      <c r="C97" s="46" t="s">
        <v>37</v>
      </c>
      <c r="D97" s="63" t="s">
        <v>86</v>
      </c>
      <c r="E97" s="29">
        <v>891690</v>
      </c>
      <c r="F97" s="29"/>
      <c r="G97" s="150">
        <v>0</v>
      </c>
      <c r="H97" s="3"/>
    </row>
    <row r="98" spans="1:8" ht="19.5" customHeight="1">
      <c r="A98" s="13"/>
      <c r="B98" s="38"/>
      <c r="C98" s="46" t="s">
        <v>61</v>
      </c>
      <c r="D98" s="63" t="s">
        <v>62</v>
      </c>
      <c r="E98" s="29"/>
      <c r="F98" s="28">
        <v>259945350</v>
      </c>
      <c r="G98" s="150"/>
      <c r="H98" s="3"/>
    </row>
    <row r="99" spans="1:8" ht="19.5" customHeight="1">
      <c r="A99" s="13"/>
      <c r="B99" s="38"/>
      <c r="C99" s="46" t="s">
        <v>54</v>
      </c>
      <c r="D99" s="63" t="s">
        <v>87</v>
      </c>
      <c r="E99" s="29">
        <v>0</v>
      </c>
      <c r="F99" s="29"/>
      <c r="G99" s="150">
        <v>0</v>
      </c>
      <c r="H99" s="3"/>
    </row>
    <row r="100" spans="1:8">
      <c r="A100" s="35">
        <v>54</v>
      </c>
      <c r="B100" s="7"/>
      <c r="C100" s="11"/>
      <c r="D100" s="16" t="s">
        <v>88</v>
      </c>
      <c r="E100" s="10">
        <f>E101+E133+E151</f>
        <v>2725837720.4299998</v>
      </c>
      <c r="F100" s="10">
        <f>F101+F133+F151+F182</f>
        <v>2461291269.79</v>
      </c>
      <c r="G100" s="147">
        <f t="shared" si="1"/>
        <v>90.294856929404148</v>
      </c>
      <c r="H100" s="3"/>
    </row>
    <row r="101" spans="1:8" s="34" customFormat="1" ht="33" customHeight="1">
      <c r="A101" s="7">
        <v>541</v>
      </c>
      <c r="B101" s="35"/>
      <c r="C101" s="66"/>
      <c r="D101" s="16" t="s">
        <v>89</v>
      </c>
      <c r="E101" s="10">
        <f>E102+E125</f>
        <v>373502257.29999995</v>
      </c>
      <c r="F101" s="10">
        <f>F102+F125</f>
        <v>383002553.30999994</v>
      </c>
      <c r="G101" s="147">
        <f t="shared" si="1"/>
        <v>102.54357124336448</v>
      </c>
      <c r="H101" s="67"/>
    </row>
    <row r="102" spans="1:8" s="22" customFormat="1" ht="30.75" customHeight="1">
      <c r="A102" s="13"/>
      <c r="B102" s="38">
        <v>5413</v>
      </c>
      <c r="C102" s="1"/>
      <c r="D102" s="40" t="s">
        <v>90</v>
      </c>
      <c r="E102" s="28">
        <f>SUM(E103:E123)</f>
        <v>271254774.63999999</v>
      </c>
      <c r="F102" s="28">
        <f>SUM(F103:F123)</f>
        <v>271240268.48999995</v>
      </c>
      <c r="G102" s="150">
        <f t="shared" si="1"/>
        <v>99.994652204732887</v>
      </c>
      <c r="H102" s="163"/>
    </row>
    <row r="103" spans="1:8">
      <c r="A103" s="13"/>
      <c r="B103" s="38">
        <v>541323308</v>
      </c>
      <c r="C103" s="68" t="s">
        <v>37</v>
      </c>
      <c r="D103" s="69" t="s">
        <v>91</v>
      </c>
      <c r="E103" s="29">
        <v>14583421.42</v>
      </c>
      <c r="F103" s="28">
        <v>14633426.43</v>
      </c>
      <c r="G103" s="150">
        <f t="shared" si="1"/>
        <v>100.34288942601235</v>
      </c>
      <c r="H103" s="62"/>
    </row>
    <row r="104" spans="1:8">
      <c r="A104" s="13"/>
      <c r="B104" s="38">
        <v>541323309</v>
      </c>
      <c r="C104" s="68" t="s">
        <v>37</v>
      </c>
      <c r="D104" s="72" t="s">
        <v>92</v>
      </c>
      <c r="E104" s="29">
        <v>4819529</v>
      </c>
      <c r="F104" s="28">
        <v>4829318</v>
      </c>
      <c r="G104" s="150">
        <f t="shared" si="1"/>
        <v>100.2031111338888</v>
      </c>
      <c r="H104" s="62"/>
    </row>
    <row r="105" spans="1:8" ht="31.5">
      <c r="A105" s="13"/>
      <c r="B105" s="38">
        <v>541323311</v>
      </c>
      <c r="C105" s="68" t="s">
        <v>37</v>
      </c>
      <c r="D105" s="69" t="s">
        <v>93</v>
      </c>
      <c r="E105" s="29">
        <v>12909586.77</v>
      </c>
      <c r="F105" s="28">
        <v>12939703.9</v>
      </c>
      <c r="G105" s="150">
        <f t="shared" si="1"/>
        <v>100.23329275008234</v>
      </c>
      <c r="H105" s="62"/>
    </row>
    <row r="106" spans="1:8" ht="31.5">
      <c r="A106" s="13"/>
      <c r="B106" s="38">
        <v>541323313</v>
      </c>
      <c r="C106" s="68" t="s">
        <v>37</v>
      </c>
      <c r="D106" s="69" t="s">
        <v>94</v>
      </c>
      <c r="E106" s="29">
        <v>11238626.449999999</v>
      </c>
      <c r="F106" s="28">
        <v>11264845.35</v>
      </c>
      <c r="G106" s="150">
        <f t="shared" si="1"/>
        <v>100.23329274370536</v>
      </c>
      <c r="H106" s="62"/>
    </row>
    <row r="107" spans="1:8" ht="31.5">
      <c r="A107" s="13"/>
      <c r="B107" s="38">
        <v>541323314</v>
      </c>
      <c r="C107" s="68" t="s">
        <v>37</v>
      </c>
      <c r="D107" s="69" t="s">
        <v>95</v>
      </c>
      <c r="E107" s="29">
        <v>25177322.68</v>
      </c>
      <c r="F107" s="28">
        <v>25236059.550000001</v>
      </c>
      <c r="G107" s="150">
        <f t="shared" si="1"/>
        <v>100.23329275613034</v>
      </c>
      <c r="H107" s="62"/>
    </row>
    <row r="108" spans="1:8" ht="31.5">
      <c r="A108" s="13"/>
      <c r="B108" s="38">
        <v>541323315</v>
      </c>
      <c r="C108" s="68" t="s">
        <v>37</v>
      </c>
      <c r="D108" s="69" t="s">
        <v>96</v>
      </c>
      <c r="E108" s="29">
        <v>11401617.560000001</v>
      </c>
      <c r="F108" s="28">
        <v>11428216.710000001</v>
      </c>
      <c r="G108" s="150">
        <f t="shared" si="1"/>
        <v>100.23329277499464</v>
      </c>
      <c r="H108" s="62"/>
    </row>
    <row r="109" spans="1:8">
      <c r="A109" s="13"/>
      <c r="B109" s="38">
        <v>541323317</v>
      </c>
      <c r="C109" s="68" t="s">
        <v>37</v>
      </c>
      <c r="D109" s="69" t="s">
        <v>97</v>
      </c>
      <c r="E109" s="29">
        <v>9701506.0600000005</v>
      </c>
      <c r="F109" s="28">
        <v>9720131.7899999991</v>
      </c>
      <c r="G109" s="150">
        <f t="shared" si="1"/>
        <v>100.19198802623845</v>
      </c>
      <c r="H109" s="62"/>
    </row>
    <row r="110" spans="1:8">
      <c r="A110" s="13"/>
      <c r="B110" s="38">
        <v>541323320</v>
      </c>
      <c r="C110" s="68" t="s">
        <v>37</v>
      </c>
      <c r="D110" s="69" t="s">
        <v>98</v>
      </c>
      <c r="E110" s="29">
        <v>32027326.359999999</v>
      </c>
      <c r="F110" s="28">
        <v>32088814.989999998</v>
      </c>
      <c r="G110" s="150">
        <f t="shared" si="1"/>
        <v>100.19198802081961</v>
      </c>
      <c r="H110" s="62"/>
    </row>
    <row r="111" spans="1:8">
      <c r="A111" s="13"/>
      <c r="B111" s="38">
        <v>541323322</v>
      </c>
      <c r="C111" s="68" t="s">
        <v>37</v>
      </c>
      <c r="D111" s="69" t="s">
        <v>99</v>
      </c>
      <c r="E111" s="29">
        <v>37085650</v>
      </c>
      <c r="F111" s="28">
        <v>37156850</v>
      </c>
      <c r="G111" s="150">
        <f t="shared" si="1"/>
        <v>100.19198800614252</v>
      </c>
      <c r="H111" s="62"/>
    </row>
    <row r="112" spans="1:8">
      <c r="A112" s="13"/>
      <c r="B112" s="38">
        <v>541323323</v>
      </c>
      <c r="C112" s="68" t="s">
        <v>37</v>
      </c>
      <c r="D112" s="69" t="s">
        <v>100</v>
      </c>
      <c r="E112" s="29">
        <v>4349916.3099999996</v>
      </c>
      <c r="F112" s="28">
        <v>4347569.8099999996</v>
      </c>
      <c r="G112" s="150">
        <f t="shared" si="1"/>
        <v>99.94605643343975</v>
      </c>
      <c r="H112" s="62"/>
    </row>
    <row r="113" spans="1:8">
      <c r="A113" s="13"/>
      <c r="B113" s="38">
        <v>541323324</v>
      </c>
      <c r="C113" s="73" t="s">
        <v>37</v>
      </c>
      <c r="D113" s="74" t="s">
        <v>101</v>
      </c>
      <c r="E113" s="71">
        <v>2527899.27</v>
      </c>
      <c r="F113" s="28">
        <v>2532752.54</v>
      </c>
      <c r="G113" s="150">
        <f t="shared" si="1"/>
        <v>100.19198826700084</v>
      </c>
      <c r="H113" s="62"/>
    </row>
    <row r="114" spans="1:8">
      <c r="A114" s="13"/>
      <c r="B114" s="38">
        <v>541323325</v>
      </c>
      <c r="C114" s="73" t="s">
        <v>37</v>
      </c>
      <c r="D114" s="74" t="s">
        <v>102</v>
      </c>
      <c r="E114" s="71">
        <v>23020125.309999999</v>
      </c>
      <c r="F114" s="28">
        <v>23064321.18</v>
      </c>
      <c r="G114" s="150">
        <f t="shared" si="1"/>
        <v>100.19198796446518</v>
      </c>
      <c r="H114" s="62"/>
    </row>
    <row r="115" spans="1:8">
      <c r="A115" s="13"/>
      <c r="B115" s="38">
        <v>541323326</v>
      </c>
      <c r="C115" s="73" t="s">
        <v>37</v>
      </c>
      <c r="D115" s="74" t="s">
        <v>103</v>
      </c>
      <c r="E115" s="71">
        <v>3680352.87</v>
      </c>
      <c r="F115" s="28">
        <v>4026376.7</v>
      </c>
      <c r="G115" s="150">
        <f t="shared" si="1"/>
        <v>109.40191993057449</v>
      </c>
      <c r="H115" s="62"/>
    </row>
    <row r="116" spans="1:8">
      <c r="A116" s="13"/>
      <c r="B116" s="38">
        <v>541323327</v>
      </c>
      <c r="C116" s="73" t="s">
        <v>37</v>
      </c>
      <c r="D116" s="74" t="s">
        <v>104</v>
      </c>
      <c r="E116" s="71">
        <v>5168746.6399999997</v>
      </c>
      <c r="F116" s="28">
        <v>5180804.9400000004</v>
      </c>
      <c r="G116" s="150">
        <f t="shared" si="1"/>
        <v>100.23329253375826</v>
      </c>
      <c r="H116" s="62"/>
    </row>
    <row r="117" spans="1:8">
      <c r="A117" s="13"/>
      <c r="B117" s="38">
        <v>541323331</v>
      </c>
      <c r="C117" s="73" t="s">
        <v>37</v>
      </c>
      <c r="D117" s="74" t="s">
        <v>105</v>
      </c>
      <c r="E117" s="71">
        <v>9920266.0899999999</v>
      </c>
      <c r="F117" s="28">
        <v>12082075.09</v>
      </c>
      <c r="G117" s="150">
        <f t="shared" si="1"/>
        <v>121.79184489999906</v>
      </c>
      <c r="H117" s="62"/>
    </row>
    <row r="118" spans="1:8">
      <c r="A118" s="13"/>
      <c r="B118" s="38">
        <v>541323332</v>
      </c>
      <c r="C118" s="73" t="s">
        <v>37</v>
      </c>
      <c r="D118" s="74" t="s">
        <v>106</v>
      </c>
      <c r="E118" s="71">
        <v>32553643.84</v>
      </c>
      <c r="F118" s="28">
        <v>32565343.890000001</v>
      </c>
      <c r="G118" s="150">
        <f t="shared" si="1"/>
        <v>100.03594083064098</v>
      </c>
      <c r="H118" s="62"/>
    </row>
    <row r="119" spans="1:8">
      <c r="A119" s="13"/>
      <c r="B119" s="38">
        <v>541323333</v>
      </c>
      <c r="C119" s="73" t="s">
        <v>37</v>
      </c>
      <c r="D119" s="74" t="s">
        <v>107</v>
      </c>
      <c r="E119" s="71">
        <v>13881863.6</v>
      </c>
      <c r="F119" s="28">
        <v>13949130</v>
      </c>
      <c r="G119" s="150">
        <f t="shared" si="1"/>
        <v>100.48456318213643</v>
      </c>
      <c r="H119" s="62"/>
    </row>
    <row r="120" spans="1:8">
      <c r="A120" s="13"/>
      <c r="B120" s="38">
        <v>541323335</v>
      </c>
      <c r="C120" s="73" t="s">
        <v>37</v>
      </c>
      <c r="D120" s="74" t="s">
        <v>108</v>
      </c>
      <c r="E120" s="71">
        <v>9549354.0500000007</v>
      </c>
      <c r="F120" s="28">
        <v>11426033.4</v>
      </c>
      <c r="G120" s="150">
        <v>0</v>
      </c>
      <c r="H120" s="62"/>
    </row>
    <row r="121" spans="1:8">
      <c r="A121" s="13"/>
      <c r="B121" s="38">
        <v>541323336</v>
      </c>
      <c r="C121" s="73" t="s">
        <v>109</v>
      </c>
      <c r="D121" s="74" t="s">
        <v>110</v>
      </c>
      <c r="E121" s="71">
        <v>2825384.63</v>
      </c>
      <c r="F121" s="28"/>
      <c r="G121" s="150">
        <v>0</v>
      </c>
      <c r="H121" s="62"/>
    </row>
    <row r="122" spans="1:8">
      <c r="A122" s="13"/>
      <c r="B122" s="38">
        <v>541323338</v>
      </c>
      <c r="C122" s="73" t="s">
        <v>37</v>
      </c>
      <c r="D122" s="69" t="s">
        <v>111</v>
      </c>
      <c r="E122" s="71">
        <v>2754819.2</v>
      </c>
      <c r="F122" s="28">
        <v>2768494.22</v>
      </c>
      <c r="G122" s="150">
        <v>0</v>
      </c>
      <c r="H122" s="62"/>
    </row>
    <row r="123" spans="1:8">
      <c r="A123" s="13"/>
      <c r="B123" s="38">
        <v>541320000</v>
      </c>
      <c r="C123" s="73" t="s">
        <v>63</v>
      </c>
      <c r="D123" s="74" t="s">
        <v>112</v>
      </c>
      <c r="E123" s="71">
        <v>2077816.53</v>
      </c>
      <c r="F123" s="28"/>
      <c r="G123" s="150">
        <v>0</v>
      </c>
      <c r="H123" s="62"/>
    </row>
    <row r="124" spans="1:8">
      <c r="A124" s="13"/>
      <c r="B124" s="38"/>
      <c r="C124" s="73"/>
      <c r="D124" s="74"/>
      <c r="E124" s="71"/>
      <c r="F124" s="28"/>
      <c r="G124" s="150"/>
      <c r="H124" s="62"/>
    </row>
    <row r="125" spans="1:8" s="22" customFormat="1">
      <c r="A125" s="13"/>
      <c r="B125" s="164">
        <v>5414</v>
      </c>
      <c r="C125" s="165"/>
      <c r="D125" s="166" t="s">
        <v>113</v>
      </c>
      <c r="E125" s="75">
        <v>102247482.66</v>
      </c>
      <c r="F125" s="28">
        <f>SUM(F126:F131)</f>
        <v>111762284.81999999</v>
      </c>
      <c r="G125" s="150">
        <f t="shared" si="1"/>
        <v>109.30565908565126</v>
      </c>
      <c r="H125" s="62"/>
    </row>
    <row r="126" spans="1:8" s="22" customFormat="1">
      <c r="A126" s="13"/>
      <c r="B126" s="38">
        <v>541420001</v>
      </c>
      <c r="C126" s="73" t="s">
        <v>37</v>
      </c>
      <c r="D126" s="74" t="s">
        <v>168</v>
      </c>
      <c r="E126" s="75"/>
      <c r="F126" s="28">
        <v>12209804.26</v>
      </c>
      <c r="G126" s="150"/>
      <c r="H126" s="62"/>
    </row>
    <row r="127" spans="1:8" s="22" customFormat="1">
      <c r="A127" s="13"/>
      <c r="B127" s="38">
        <v>541420002</v>
      </c>
      <c r="C127" s="73" t="s">
        <v>37</v>
      </c>
      <c r="D127" s="74" t="s">
        <v>169</v>
      </c>
      <c r="E127" s="75"/>
      <c r="F127" s="28">
        <v>12215102</v>
      </c>
      <c r="G127" s="150"/>
      <c r="H127" s="62"/>
    </row>
    <row r="128" spans="1:8" s="22" customFormat="1">
      <c r="A128" s="13"/>
      <c r="B128" s="38">
        <v>541420003</v>
      </c>
      <c r="C128" s="73" t="s">
        <v>37</v>
      </c>
      <c r="D128" s="74" t="s">
        <v>170</v>
      </c>
      <c r="E128" s="75"/>
      <c r="F128" s="28">
        <v>26394017.93</v>
      </c>
      <c r="G128" s="150"/>
      <c r="H128" s="62"/>
    </row>
    <row r="129" spans="1:9" s="22" customFormat="1">
      <c r="A129" s="13"/>
      <c r="B129" s="38">
        <v>541420004</v>
      </c>
      <c r="C129" s="73" t="s">
        <v>37</v>
      </c>
      <c r="D129" s="69" t="s">
        <v>171</v>
      </c>
      <c r="E129" s="75"/>
      <c r="F129" s="28">
        <v>26065228.16</v>
      </c>
      <c r="G129" s="150"/>
      <c r="H129" s="62"/>
    </row>
    <row r="130" spans="1:9" s="22" customFormat="1">
      <c r="A130" s="13"/>
      <c r="B130" s="38">
        <v>541420005</v>
      </c>
      <c r="C130" s="73" t="s">
        <v>37</v>
      </c>
      <c r="D130" s="74" t="s">
        <v>172</v>
      </c>
      <c r="E130" s="75"/>
      <c r="F130" s="28">
        <v>1729944.97</v>
      </c>
      <c r="G130" s="150"/>
      <c r="H130" s="62"/>
    </row>
    <row r="131" spans="1:9" s="22" customFormat="1">
      <c r="A131" s="13"/>
      <c r="B131" s="38">
        <v>541420006</v>
      </c>
      <c r="C131" s="73" t="s">
        <v>37</v>
      </c>
      <c r="D131" s="74" t="s">
        <v>173</v>
      </c>
      <c r="E131" s="75"/>
      <c r="F131" s="28">
        <v>33148187.5</v>
      </c>
      <c r="G131" s="150"/>
      <c r="H131" s="62"/>
    </row>
    <row r="132" spans="1:9">
      <c r="A132" s="13"/>
      <c r="B132" s="38"/>
      <c r="C132" s="1"/>
      <c r="D132" s="43"/>
      <c r="E132" s="29"/>
      <c r="F132" s="29"/>
      <c r="G132" s="147"/>
      <c r="H132" s="62"/>
    </row>
    <row r="133" spans="1:9" s="34" customFormat="1" ht="31.5">
      <c r="A133" s="7">
        <v>542</v>
      </c>
      <c r="B133" s="35"/>
      <c r="C133" s="66"/>
      <c r="D133" s="16" t="s">
        <v>114</v>
      </c>
      <c r="E133" s="10">
        <f>E134</f>
        <v>228302388.03999999</v>
      </c>
      <c r="F133" s="10">
        <f>F134+F149</f>
        <v>211516390.73000002</v>
      </c>
      <c r="G133" s="147">
        <f t="shared" si="1"/>
        <v>92.647471866540897</v>
      </c>
      <c r="H133" s="62"/>
    </row>
    <row r="134" spans="1:9" s="23" customFormat="1">
      <c r="A134" s="6"/>
      <c r="B134" s="38">
        <v>5422</v>
      </c>
      <c r="C134" s="76"/>
      <c r="D134" s="40" t="s">
        <v>115</v>
      </c>
      <c r="E134" s="78">
        <f>SUM(E135:E147)</f>
        <v>228302388.03999999</v>
      </c>
      <c r="F134" s="78">
        <f>SUM(F135:F148)</f>
        <v>203918175.13000003</v>
      </c>
      <c r="G134" s="150">
        <f t="shared" si="1"/>
        <v>89.319335150481336</v>
      </c>
      <c r="H134" s="62"/>
    </row>
    <row r="135" spans="1:9" s="34" customFormat="1">
      <c r="A135" s="6"/>
      <c r="B135" s="38">
        <v>542220000</v>
      </c>
      <c r="C135" s="77" t="s">
        <v>116</v>
      </c>
      <c r="D135" s="40" t="s">
        <v>117</v>
      </c>
      <c r="E135" s="78">
        <v>2000000</v>
      </c>
      <c r="F135" s="78"/>
      <c r="G135" s="150">
        <f t="shared" si="1"/>
        <v>0</v>
      </c>
      <c r="H135" s="62"/>
    </row>
    <row r="136" spans="1:9" s="34" customFormat="1">
      <c r="A136" s="6"/>
      <c r="B136" s="38">
        <v>542220000</v>
      </c>
      <c r="C136" s="77" t="s">
        <v>34</v>
      </c>
      <c r="D136" s="40" t="s">
        <v>174</v>
      </c>
      <c r="E136" s="78"/>
      <c r="F136" s="78">
        <v>2136837.13</v>
      </c>
      <c r="G136" s="150"/>
      <c r="H136" s="62"/>
    </row>
    <row r="137" spans="1:9" s="34" customFormat="1">
      <c r="A137" s="6"/>
      <c r="B137" s="38">
        <v>542220010</v>
      </c>
      <c r="C137" s="79" t="s">
        <v>37</v>
      </c>
      <c r="D137" s="80" t="s">
        <v>118</v>
      </c>
      <c r="E137" s="70">
        <v>2380596.81</v>
      </c>
      <c r="F137" s="78">
        <v>2380391.9</v>
      </c>
      <c r="G137" s="150">
        <f t="shared" si="1"/>
        <v>99.991392494556848</v>
      </c>
      <c r="H137" s="82"/>
      <c r="I137" s="81"/>
    </row>
    <row r="138" spans="1:9" s="34" customFormat="1">
      <c r="A138" s="6"/>
      <c r="B138" s="38">
        <v>542220011</v>
      </c>
      <c r="C138" s="79" t="s">
        <v>37</v>
      </c>
      <c r="D138" s="80" t="s">
        <v>119</v>
      </c>
      <c r="E138" s="70">
        <v>8454722.6500000004</v>
      </c>
      <c r="F138" s="78"/>
      <c r="G138" s="150">
        <f t="shared" ref="G138:G180" si="2">F138/E138*100</f>
        <v>0</v>
      </c>
      <c r="H138" s="82"/>
      <c r="I138" s="81"/>
    </row>
    <row r="139" spans="1:9" s="34" customFormat="1">
      <c r="A139" s="6"/>
      <c r="B139" s="38">
        <v>542220015</v>
      </c>
      <c r="C139" s="79" t="s">
        <v>37</v>
      </c>
      <c r="D139" s="80" t="s">
        <v>178</v>
      </c>
      <c r="E139" s="70">
        <v>31851128.609999999</v>
      </c>
      <c r="F139" s="78">
        <v>31840971.460000001</v>
      </c>
      <c r="G139" s="150">
        <v>0</v>
      </c>
      <c r="H139" s="82"/>
      <c r="I139" s="81"/>
    </row>
    <row r="140" spans="1:9" s="34" customFormat="1">
      <c r="A140" s="6"/>
      <c r="B140" s="38">
        <v>542220016</v>
      </c>
      <c r="C140" s="79" t="s">
        <v>37</v>
      </c>
      <c r="D140" s="80" t="s">
        <v>175</v>
      </c>
      <c r="E140" s="70"/>
      <c r="F140" s="78">
        <v>42000000</v>
      </c>
      <c r="G140" s="150">
        <v>0</v>
      </c>
      <c r="H140" s="82"/>
      <c r="I140" s="81"/>
    </row>
    <row r="141" spans="1:9" s="34" customFormat="1">
      <c r="A141" s="6"/>
      <c r="B141" s="38">
        <v>542220017</v>
      </c>
      <c r="C141" s="79" t="s">
        <v>37</v>
      </c>
      <c r="D141" s="80" t="s">
        <v>176</v>
      </c>
      <c r="E141" s="70"/>
      <c r="F141" s="78">
        <v>3500000</v>
      </c>
      <c r="G141" s="150">
        <v>0</v>
      </c>
      <c r="H141" s="82"/>
      <c r="I141" s="81"/>
    </row>
    <row r="142" spans="1:9" s="34" customFormat="1">
      <c r="A142" s="6"/>
      <c r="B142" s="38">
        <v>542220018</v>
      </c>
      <c r="C142" s="79" t="s">
        <v>37</v>
      </c>
      <c r="D142" s="80" t="s">
        <v>177</v>
      </c>
      <c r="E142" s="70"/>
      <c r="F142" s="78">
        <v>25000000</v>
      </c>
      <c r="G142" s="150">
        <v>0</v>
      </c>
      <c r="H142" s="82"/>
      <c r="I142" s="81"/>
    </row>
    <row r="143" spans="1:9" s="34" customFormat="1">
      <c r="A143" s="6"/>
      <c r="B143" s="38">
        <v>542220021</v>
      </c>
      <c r="C143" s="79" t="s">
        <v>37</v>
      </c>
      <c r="D143" s="80" t="s">
        <v>120</v>
      </c>
      <c r="E143" s="70">
        <v>11800082.48</v>
      </c>
      <c r="F143" s="78"/>
      <c r="G143" s="150">
        <v>0</v>
      </c>
      <c r="H143" s="82"/>
      <c r="I143" s="81"/>
    </row>
    <row r="144" spans="1:9" s="34" customFormat="1">
      <c r="A144" s="6"/>
      <c r="B144" s="38">
        <v>542220024</v>
      </c>
      <c r="C144" s="83" t="s">
        <v>37</v>
      </c>
      <c r="D144" s="80" t="s">
        <v>121</v>
      </c>
      <c r="E144" s="70">
        <v>42352941.18</v>
      </c>
      <c r="F144" s="78">
        <v>42352941.18</v>
      </c>
      <c r="G144" s="150">
        <f t="shared" si="2"/>
        <v>100</v>
      </c>
      <c r="H144" s="82"/>
      <c r="I144" s="81"/>
    </row>
    <row r="145" spans="1:9" s="34" customFormat="1">
      <c r="A145" s="6"/>
      <c r="B145" s="38">
        <v>542220026</v>
      </c>
      <c r="C145" s="83" t="s">
        <v>37</v>
      </c>
      <c r="D145" s="80" t="s">
        <v>122</v>
      </c>
      <c r="E145" s="70">
        <v>2372717.9900000002</v>
      </c>
      <c r="F145" s="78">
        <v>24707033.460000001</v>
      </c>
      <c r="G145" s="150">
        <f t="shared" si="2"/>
        <v>1041.29667175491</v>
      </c>
      <c r="H145" s="82"/>
      <c r="I145" s="81"/>
    </row>
    <row r="146" spans="1:9" s="34" customFormat="1">
      <c r="A146" s="6"/>
      <c r="B146" s="38">
        <v>542220028</v>
      </c>
      <c r="C146" s="83" t="s">
        <v>37</v>
      </c>
      <c r="D146" s="80" t="s">
        <v>123</v>
      </c>
      <c r="E146" s="70">
        <v>24710433.309999999</v>
      </c>
      <c r="F146" s="78"/>
      <c r="G146" s="150">
        <f t="shared" si="2"/>
        <v>0</v>
      </c>
      <c r="H146" s="82"/>
      <c r="I146" s="81"/>
    </row>
    <row r="147" spans="1:9" s="34" customFormat="1">
      <c r="A147" s="6"/>
      <c r="B147" s="38">
        <v>542220029</v>
      </c>
      <c r="C147" s="83" t="s">
        <v>37</v>
      </c>
      <c r="D147" s="80" t="s">
        <v>124</v>
      </c>
      <c r="E147" s="70">
        <v>102379765.01000001</v>
      </c>
      <c r="F147" s="78"/>
      <c r="G147" s="150">
        <f t="shared" si="2"/>
        <v>0</v>
      </c>
      <c r="H147" s="82"/>
      <c r="I147" s="81"/>
    </row>
    <row r="148" spans="1:9" s="34" customFormat="1">
      <c r="A148" s="6"/>
      <c r="B148" s="38">
        <v>542220030</v>
      </c>
      <c r="C148" s="83" t="s">
        <v>37</v>
      </c>
      <c r="D148" s="80" t="s">
        <v>179</v>
      </c>
      <c r="E148" s="70"/>
      <c r="F148" s="78">
        <v>30000000</v>
      </c>
      <c r="G148" s="150"/>
      <c r="H148" s="82"/>
      <c r="I148" s="81"/>
    </row>
    <row r="149" spans="1:9" s="34" customFormat="1" ht="31.5">
      <c r="A149" s="6"/>
      <c r="B149" s="38">
        <v>5424</v>
      </c>
      <c r="C149" s="83"/>
      <c r="D149" s="80" t="s">
        <v>159</v>
      </c>
      <c r="E149" s="70"/>
      <c r="F149" s="78">
        <v>7598215.6000000089</v>
      </c>
      <c r="G149" s="150"/>
      <c r="H149" s="82"/>
      <c r="I149" s="81"/>
    </row>
    <row r="150" spans="1:9" s="34" customFormat="1">
      <c r="A150" s="6"/>
      <c r="B150" s="38"/>
      <c r="C150" s="84"/>
      <c r="D150" s="47"/>
      <c r="E150" s="29"/>
      <c r="F150" s="29"/>
      <c r="G150" s="150"/>
      <c r="H150" s="82"/>
    </row>
    <row r="151" spans="1:9" s="34" customFormat="1" ht="33.75" customHeight="1">
      <c r="A151" s="7">
        <v>544</v>
      </c>
      <c r="B151" s="35"/>
      <c r="C151" s="66"/>
      <c r="D151" s="16" t="s">
        <v>125</v>
      </c>
      <c r="E151" s="10">
        <f>E152+E179+E180</f>
        <v>2124033075.0899999</v>
      </c>
      <c r="F151" s="10">
        <f>F152+F179+F180</f>
        <v>1866726516.75</v>
      </c>
      <c r="G151" s="147">
        <f t="shared" si="2"/>
        <v>87.885943898067723</v>
      </c>
      <c r="H151" s="82"/>
    </row>
    <row r="152" spans="1:9" s="23" customFormat="1" ht="31.5" customHeight="1">
      <c r="A152" s="35"/>
      <c r="B152" s="38">
        <v>5443</v>
      </c>
      <c r="C152" s="86"/>
      <c r="D152" s="40" t="s">
        <v>126</v>
      </c>
      <c r="E152" s="28">
        <f>SUM(E153:E175)</f>
        <v>2110208036.7</v>
      </c>
      <c r="F152" s="28">
        <f>SUM(F153:F178)</f>
        <v>1866694778.9400001</v>
      </c>
      <c r="G152" s="150">
        <f t="shared" si="2"/>
        <v>88.460225080897118</v>
      </c>
      <c r="H152" s="167"/>
    </row>
    <row r="153" spans="1:9" s="34" customFormat="1" ht="31.5" customHeight="1">
      <c r="A153" s="35"/>
      <c r="B153" s="38">
        <v>544320000</v>
      </c>
      <c r="C153" s="171"/>
      <c r="D153" s="88"/>
      <c r="E153" s="135"/>
      <c r="F153" s="28">
        <v>33935366.25</v>
      </c>
      <c r="G153" s="150"/>
      <c r="H153" s="67"/>
    </row>
    <row r="154" spans="1:9" s="34" customFormat="1" ht="31.5" customHeight="1">
      <c r="A154" s="35"/>
      <c r="B154" s="38">
        <v>544320000</v>
      </c>
      <c r="C154" s="182" t="s">
        <v>127</v>
      </c>
      <c r="D154" s="183" t="s">
        <v>152</v>
      </c>
      <c r="E154" s="135">
        <v>325423.74</v>
      </c>
      <c r="F154" s="28"/>
      <c r="G154" s="150">
        <f t="shared" si="2"/>
        <v>0</v>
      </c>
      <c r="H154" s="67"/>
    </row>
    <row r="155" spans="1:9" s="34" customFormat="1">
      <c r="A155" s="35"/>
      <c r="B155" s="38">
        <v>544320000</v>
      </c>
      <c r="C155" s="79" t="s">
        <v>54</v>
      </c>
      <c r="D155" s="89" t="s">
        <v>180</v>
      </c>
      <c r="E155" s="135"/>
      <c r="F155" s="28">
        <v>101280.01</v>
      </c>
      <c r="G155" s="150"/>
      <c r="H155" s="67"/>
    </row>
    <row r="156" spans="1:9" s="34" customFormat="1">
      <c r="A156" s="35"/>
      <c r="B156" s="38">
        <v>544320010</v>
      </c>
      <c r="C156" s="79" t="s">
        <v>37</v>
      </c>
      <c r="D156" s="89" t="s">
        <v>129</v>
      </c>
      <c r="E156" s="135">
        <v>18479342.859999999</v>
      </c>
      <c r="F156" s="28">
        <v>16353992.640000001</v>
      </c>
      <c r="G156" s="150">
        <f t="shared" si="2"/>
        <v>88.498778143239676</v>
      </c>
      <c r="H156" s="90"/>
    </row>
    <row r="157" spans="1:9" s="34" customFormat="1">
      <c r="A157" s="35"/>
      <c r="B157" s="38">
        <v>544320010</v>
      </c>
      <c r="C157" s="79">
        <v>38069</v>
      </c>
      <c r="D157" s="89" t="s">
        <v>181</v>
      </c>
      <c r="E157" s="135"/>
      <c r="F157" s="28">
        <v>2125350.2200000002</v>
      </c>
      <c r="G157" s="150"/>
      <c r="H157" s="90"/>
    </row>
    <row r="158" spans="1:9" s="34" customFormat="1">
      <c r="A158" s="35"/>
      <c r="B158" s="38">
        <v>544320011</v>
      </c>
      <c r="C158" s="79" t="s">
        <v>37</v>
      </c>
      <c r="D158" s="89" t="s">
        <v>130</v>
      </c>
      <c r="E158" s="135">
        <v>27268347.75</v>
      </c>
      <c r="F158" s="28"/>
      <c r="G158" s="150">
        <f t="shared" si="2"/>
        <v>0</v>
      </c>
      <c r="H158" s="90"/>
    </row>
    <row r="159" spans="1:9" s="34" customFormat="1">
      <c r="A159" s="35"/>
      <c r="B159" s="38">
        <v>544320016</v>
      </c>
      <c r="C159" s="79" t="s">
        <v>37</v>
      </c>
      <c r="D159" s="89" t="s">
        <v>131</v>
      </c>
      <c r="E159" s="135">
        <v>529259586.39999998</v>
      </c>
      <c r="F159" s="28">
        <v>529090808.45999998</v>
      </c>
      <c r="G159" s="150">
        <f t="shared" si="2"/>
        <v>99.968110555890348</v>
      </c>
      <c r="H159" s="90"/>
    </row>
    <row r="160" spans="1:9" s="34" customFormat="1">
      <c r="A160" s="35"/>
      <c r="B160" s="38">
        <v>544320017</v>
      </c>
      <c r="C160" s="79" t="s">
        <v>37</v>
      </c>
      <c r="D160" s="89" t="s">
        <v>182</v>
      </c>
      <c r="E160" s="135"/>
      <c r="F160" s="28">
        <v>100000000</v>
      </c>
      <c r="G160" s="150"/>
      <c r="H160" s="90"/>
    </row>
    <row r="161" spans="1:8" s="34" customFormat="1">
      <c r="A161" s="35"/>
      <c r="B161" s="38">
        <v>544320018</v>
      </c>
      <c r="C161" s="79" t="s">
        <v>37</v>
      </c>
      <c r="D161" s="89" t="s">
        <v>183</v>
      </c>
      <c r="E161" s="135"/>
      <c r="F161" s="28">
        <v>185170450</v>
      </c>
      <c r="G161" s="150"/>
      <c r="H161" s="90"/>
    </row>
    <row r="162" spans="1:8" s="34" customFormat="1">
      <c r="A162" s="35"/>
      <c r="B162" s="38">
        <v>544320021</v>
      </c>
      <c r="C162" s="79" t="s">
        <v>37</v>
      </c>
      <c r="D162" s="89" t="s">
        <v>132</v>
      </c>
      <c r="E162" s="135">
        <v>39202230</v>
      </c>
      <c r="F162" s="28"/>
      <c r="G162" s="150">
        <f t="shared" si="2"/>
        <v>0</v>
      </c>
      <c r="H162" s="90"/>
    </row>
    <row r="163" spans="1:8" s="34" customFormat="1">
      <c r="A163" s="35"/>
      <c r="B163" s="38">
        <v>544320022</v>
      </c>
      <c r="C163" s="79" t="s">
        <v>37</v>
      </c>
      <c r="D163" s="89" t="s">
        <v>133</v>
      </c>
      <c r="E163" s="135">
        <v>145219955.53999999</v>
      </c>
      <c r="F163" s="28"/>
      <c r="G163" s="150">
        <v>0</v>
      </c>
      <c r="H163" s="90"/>
    </row>
    <row r="164" spans="1:8" s="34" customFormat="1">
      <c r="A164" s="35"/>
      <c r="B164" s="38">
        <v>544320029</v>
      </c>
      <c r="C164" s="79" t="s">
        <v>37</v>
      </c>
      <c r="D164" s="89" t="s">
        <v>134</v>
      </c>
      <c r="E164" s="135">
        <v>42352941.18</v>
      </c>
      <c r="F164" s="28">
        <v>42352941.18</v>
      </c>
      <c r="G164" s="150">
        <f t="shared" si="2"/>
        <v>100</v>
      </c>
      <c r="H164" s="90"/>
    </row>
    <row r="165" spans="1:8" s="34" customFormat="1">
      <c r="A165" s="35"/>
      <c r="B165" s="38">
        <v>544320030</v>
      </c>
      <c r="C165" s="79" t="s">
        <v>37</v>
      </c>
      <c r="D165" s="89" t="s">
        <v>135</v>
      </c>
      <c r="E165" s="87">
        <v>43149688.630000003</v>
      </c>
      <c r="F165" s="28">
        <v>17519644.460000001</v>
      </c>
      <c r="G165" s="150">
        <f t="shared" si="2"/>
        <v>40.602018267680833</v>
      </c>
      <c r="H165" s="90"/>
    </row>
    <row r="166" spans="1:8" s="34" customFormat="1">
      <c r="A166" s="35"/>
      <c r="B166" s="38">
        <v>544320031</v>
      </c>
      <c r="C166" s="79" t="s">
        <v>37</v>
      </c>
      <c r="D166" s="89" t="s">
        <v>136</v>
      </c>
      <c r="E166" s="87">
        <v>37160149.890000001</v>
      </c>
      <c r="F166" s="28">
        <v>0</v>
      </c>
      <c r="G166" s="150">
        <f t="shared" si="2"/>
        <v>0</v>
      </c>
      <c r="H166" s="90"/>
    </row>
    <row r="167" spans="1:8" s="34" customFormat="1">
      <c r="A167" s="35"/>
      <c r="B167" s="38">
        <v>544320032</v>
      </c>
      <c r="C167" s="79" t="s">
        <v>37</v>
      </c>
      <c r="D167" s="89" t="s">
        <v>137</v>
      </c>
      <c r="E167" s="87">
        <v>268154021.52000001</v>
      </c>
      <c r="F167" s="28">
        <v>84980180.629999995</v>
      </c>
      <c r="G167" s="150">
        <f t="shared" si="2"/>
        <v>31.69080968776813</v>
      </c>
      <c r="H167" s="90"/>
    </row>
    <row r="168" spans="1:8" s="34" customFormat="1">
      <c r="A168" s="35"/>
      <c r="B168" s="38">
        <v>544320034</v>
      </c>
      <c r="C168" s="79" t="s">
        <v>37</v>
      </c>
      <c r="D168" s="22" t="s">
        <v>138</v>
      </c>
      <c r="E168" s="91">
        <v>766023433.38999999</v>
      </c>
      <c r="F168" s="28">
        <v>765918033.09000003</v>
      </c>
      <c r="G168" s="150">
        <f t="shared" si="2"/>
        <v>99.98624059063917</v>
      </c>
      <c r="H168" s="90"/>
    </row>
    <row r="169" spans="1:8" s="34" customFormat="1">
      <c r="A169" s="35"/>
      <c r="B169" s="38">
        <v>544320037</v>
      </c>
      <c r="C169" s="79" t="s">
        <v>37</v>
      </c>
      <c r="D169" s="89" t="s">
        <v>124</v>
      </c>
      <c r="E169" s="91">
        <v>3612977.23</v>
      </c>
      <c r="F169" s="28"/>
      <c r="G169" s="150">
        <f t="shared" si="2"/>
        <v>0</v>
      </c>
      <c r="H169" s="90"/>
    </row>
    <row r="170" spans="1:8" s="34" customFormat="1">
      <c r="A170" s="35"/>
      <c r="B170" s="38">
        <v>544320038</v>
      </c>
      <c r="C170" s="79" t="s">
        <v>37</v>
      </c>
      <c r="D170" s="89" t="s">
        <v>139</v>
      </c>
      <c r="E170" s="91">
        <v>100000000</v>
      </c>
      <c r="F170" s="28"/>
      <c r="G170" s="150">
        <f t="shared" si="2"/>
        <v>0</v>
      </c>
      <c r="H170" s="90"/>
    </row>
    <row r="171" spans="1:8" s="34" customFormat="1" ht="17.25" customHeight="1">
      <c r="A171" s="35"/>
      <c r="B171" s="38">
        <v>544320099</v>
      </c>
      <c r="C171" s="79" t="s">
        <v>37</v>
      </c>
      <c r="D171" s="47" t="s">
        <v>140</v>
      </c>
      <c r="E171" s="87">
        <v>26685375.899999999</v>
      </c>
      <c r="F171" s="28">
        <v>26104294.899999999</v>
      </c>
      <c r="G171" s="150">
        <f t="shared" si="2"/>
        <v>97.822473994080028</v>
      </c>
      <c r="H171" s="90"/>
    </row>
    <row r="172" spans="1:8" s="34" customFormat="1">
      <c r="A172" s="35"/>
      <c r="B172" s="38">
        <v>544320099</v>
      </c>
      <c r="C172" s="79" t="s">
        <v>37</v>
      </c>
      <c r="D172" s="47" t="s">
        <v>141</v>
      </c>
      <c r="E172" s="91">
        <v>18846153.859999999</v>
      </c>
      <c r="F172" s="28">
        <v>18846153.859999999</v>
      </c>
      <c r="G172" s="150">
        <f t="shared" si="2"/>
        <v>100</v>
      </c>
      <c r="H172" s="62"/>
    </row>
    <row r="173" spans="1:8" s="34" customFormat="1">
      <c r="A173" s="35"/>
      <c r="B173" s="38">
        <v>544320099</v>
      </c>
      <c r="C173" s="79" t="s">
        <v>37</v>
      </c>
      <c r="D173" s="47" t="s">
        <v>142</v>
      </c>
      <c r="E173" s="87">
        <v>24936787.239999998</v>
      </c>
      <c r="F173" s="28">
        <v>24574312.239999998</v>
      </c>
      <c r="G173" s="150">
        <f t="shared" si="2"/>
        <v>98.546424619533298</v>
      </c>
      <c r="H173" s="90"/>
    </row>
    <row r="174" spans="1:8" s="34" customFormat="1">
      <c r="A174" s="35"/>
      <c r="B174" s="38">
        <v>544320099</v>
      </c>
      <c r="C174" s="79" t="s">
        <v>37</v>
      </c>
      <c r="D174" s="47" t="s">
        <v>143</v>
      </c>
      <c r="E174" s="87">
        <v>15597886.57</v>
      </c>
      <c r="F174" s="28">
        <v>15597886.57</v>
      </c>
      <c r="G174" s="150">
        <f t="shared" si="2"/>
        <v>100</v>
      </c>
      <c r="H174" s="90"/>
    </row>
    <row r="175" spans="1:8" s="34" customFormat="1">
      <c r="A175" s="35"/>
      <c r="B175" s="38">
        <v>544320099</v>
      </c>
      <c r="C175" s="79" t="s">
        <v>37</v>
      </c>
      <c r="D175" s="47" t="s">
        <v>144</v>
      </c>
      <c r="E175" s="87">
        <v>3933735</v>
      </c>
      <c r="F175" s="28">
        <v>3933735</v>
      </c>
      <c r="G175" s="150">
        <f t="shared" si="2"/>
        <v>100</v>
      </c>
      <c r="H175" s="90"/>
    </row>
    <row r="176" spans="1:8" s="34" customFormat="1">
      <c r="A176" s="35"/>
      <c r="B176" s="38">
        <v>544330000</v>
      </c>
      <c r="C176" s="79" t="s">
        <v>54</v>
      </c>
      <c r="D176" s="47" t="s">
        <v>184</v>
      </c>
      <c r="E176" s="87"/>
      <c r="F176" s="28">
        <v>19076.46</v>
      </c>
      <c r="G176" s="150"/>
      <c r="H176" s="90"/>
    </row>
    <row r="177" spans="1:8" s="34" customFormat="1">
      <c r="A177" s="35"/>
      <c r="B177" s="38">
        <v>544330000</v>
      </c>
      <c r="C177" s="79" t="s">
        <v>54</v>
      </c>
      <c r="D177" s="47" t="s">
        <v>185</v>
      </c>
      <c r="E177" s="87"/>
      <c r="F177" s="28">
        <v>2239.16</v>
      </c>
      <c r="G177" s="150"/>
      <c r="H177" s="90"/>
    </row>
    <row r="178" spans="1:8" s="34" customFormat="1">
      <c r="A178" s="35"/>
      <c r="B178" s="38">
        <v>544330000</v>
      </c>
      <c r="C178" s="79">
        <v>38069</v>
      </c>
      <c r="D178" s="47" t="s">
        <v>186</v>
      </c>
      <c r="E178" s="87"/>
      <c r="F178" s="28">
        <v>69033.81</v>
      </c>
      <c r="G178" s="150"/>
      <c r="H178" s="90"/>
    </row>
    <row r="179" spans="1:8" s="23" customFormat="1" ht="31.5">
      <c r="A179" s="35"/>
      <c r="B179" s="38">
        <v>5445</v>
      </c>
      <c r="C179" s="79"/>
      <c r="D179" s="47" t="s">
        <v>145</v>
      </c>
      <c r="E179" s="78">
        <v>165516.62</v>
      </c>
      <c r="F179" s="78">
        <v>31737.81</v>
      </c>
      <c r="G179" s="150">
        <f t="shared" si="2"/>
        <v>19.17499886114156</v>
      </c>
      <c r="H179" s="90"/>
    </row>
    <row r="180" spans="1:8" s="23" customFormat="1">
      <c r="A180" s="35"/>
      <c r="B180" s="38">
        <v>5446</v>
      </c>
      <c r="C180" s="76"/>
      <c r="D180" s="40" t="s">
        <v>146</v>
      </c>
      <c r="E180" s="28">
        <f>SUM(E181:E181)</f>
        <v>13659521.77</v>
      </c>
      <c r="F180" s="28">
        <f>SUM(F181:F181)</f>
        <v>0</v>
      </c>
      <c r="G180" s="150">
        <f t="shared" si="2"/>
        <v>0</v>
      </c>
      <c r="H180" s="90"/>
    </row>
    <row r="181" spans="1:8" s="34" customFormat="1">
      <c r="A181" s="35"/>
      <c r="B181" s="38">
        <v>544620005</v>
      </c>
      <c r="C181" s="79" t="s">
        <v>37</v>
      </c>
      <c r="D181" s="74" t="s">
        <v>147</v>
      </c>
      <c r="E181" s="70">
        <v>13659521.77</v>
      </c>
      <c r="F181" s="70"/>
      <c r="G181" s="150">
        <v>0</v>
      </c>
      <c r="H181" s="90"/>
    </row>
    <row r="182" spans="1:8" s="34" customFormat="1" ht="25.5">
      <c r="A182" s="173">
        <v>545</v>
      </c>
      <c r="B182" s="170"/>
      <c r="C182" s="174"/>
      <c r="D182" s="175" t="s">
        <v>160</v>
      </c>
      <c r="E182" s="70"/>
      <c r="F182" s="10">
        <f>F183</f>
        <v>45809</v>
      </c>
      <c r="G182" s="150"/>
      <c r="H182" s="90"/>
    </row>
    <row r="183" spans="1:8" s="34" customFormat="1" ht="31.5">
      <c r="A183" s="172"/>
      <c r="B183" s="38">
        <v>5453</v>
      </c>
      <c r="C183" s="79"/>
      <c r="D183" s="74" t="s">
        <v>161</v>
      </c>
      <c r="E183" s="70"/>
      <c r="F183" s="28">
        <f>F184</f>
        <v>45809</v>
      </c>
      <c r="G183" s="150"/>
      <c r="H183" s="90"/>
    </row>
    <row r="184" spans="1:8" s="34" customFormat="1">
      <c r="A184" s="172"/>
      <c r="B184" s="38"/>
      <c r="C184" s="79" t="s">
        <v>54</v>
      </c>
      <c r="D184" s="92" t="s">
        <v>128</v>
      </c>
      <c r="E184" s="70"/>
      <c r="F184" s="28">
        <v>45809</v>
      </c>
      <c r="G184" s="150"/>
      <c r="H184" s="90"/>
    </row>
    <row r="185" spans="1:8">
      <c r="A185" s="35">
        <v>55</v>
      </c>
      <c r="B185" s="38"/>
      <c r="C185" s="1"/>
      <c r="D185" s="16" t="s">
        <v>148</v>
      </c>
      <c r="E185" s="10">
        <f>E188</f>
        <v>0</v>
      </c>
      <c r="F185" s="10">
        <f>F186+F188</f>
        <v>3574165546.7999992</v>
      </c>
      <c r="G185" s="147"/>
      <c r="H185" s="3"/>
    </row>
    <row r="186" spans="1:8">
      <c r="A186" s="173">
        <v>551</v>
      </c>
      <c r="B186" s="170"/>
      <c r="C186" s="174"/>
      <c r="D186" s="175" t="s">
        <v>162</v>
      </c>
      <c r="E186" s="10"/>
      <c r="F186" s="10">
        <f>F187</f>
        <v>3574165546.7999992</v>
      </c>
      <c r="G186" s="147"/>
      <c r="H186" s="3"/>
    </row>
    <row r="187" spans="1:8">
      <c r="A187" s="173"/>
      <c r="B187" s="38">
        <v>5511</v>
      </c>
      <c r="C187" s="79"/>
      <c r="D187" s="74" t="s">
        <v>187</v>
      </c>
      <c r="E187" s="10"/>
      <c r="F187" s="28">
        <v>3574165546.7999992</v>
      </c>
      <c r="G187" s="147"/>
      <c r="H187" s="3"/>
    </row>
    <row r="188" spans="1:8" s="34" customFormat="1">
      <c r="A188" s="7">
        <v>552</v>
      </c>
      <c r="B188" s="35"/>
      <c r="C188" s="66"/>
      <c r="D188" s="16" t="s">
        <v>149</v>
      </c>
      <c r="E188" s="10">
        <f>E189+E190</f>
        <v>0</v>
      </c>
      <c r="F188" s="10">
        <f>F189+F190</f>
        <v>0</v>
      </c>
      <c r="G188" s="147"/>
      <c r="H188" s="67"/>
    </row>
    <row r="189" spans="1:8" s="23" customFormat="1">
      <c r="A189" s="35"/>
      <c r="B189" s="38">
        <v>5521</v>
      </c>
      <c r="C189" s="1"/>
      <c r="D189" s="40" t="s">
        <v>150</v>
      </c>
      <c r="E189" s="28">
        <v>0</v>
      </c>
      <c r="F189" s="28">
        <v>0</v>
      </c>
      <c r="G189" s="150"/>
      <c r="H189" s="95"/>
    </row>
    <row r="190" spans="1:8" s="22" customFormat="1" ht="17.25" customHeight="1">
      <c r="A190" s="37"/>
      <c r="B190" s="38">
        <v>5522</v>
      </c>
      <c r="C190" s="68"/>
      <c r="D190" s="40" t="s">
        <v>151</v>
      </c>
      <c r="E190" s="28"/>
      <c r="F190" s="28"/>
      <c r="G190" s="150"/>
      <c r="H190" s="90"/>
    </row>
    <row r="191" spans="1:8" ht="17.25" customHeight="1">
      <c r="A191" s="96"/>
      <c r="B191" s="97"/>
      <c r="D191" s="93"/>
      <c r="E191" s="121"/>
      <c r="G191" s="136"/>
      <c r="H191" s="3"/>
    </row>
    <row r="192" spans="1:8" ht="17.25" customHeight="1">
      <c r="A192" s="96"/>
      <c r="B192" s="97"/>
      <c r="D192" s="93"/>
      <c r="E192" s="121"/>
      <c r="G192" s="140"/>
      <c r="H192" s="3"/>
    </row>
    <row r="193" spans="1:8" ht="17.25" customHeight="1">
      <c r="A193" s="96"/>
      <c r="B193" s="97"/>
      <c r="D193" s="93"/>
      <c r="E193" s="121"/>
      <c r="G193" s="120"/>
      <c r="H193" s="3"/>
    </row>
    <row r="194" spans="1:8" ht="17.25" customHeight="1">
      <c r="A194" s="96"/>
      <c r="B194" s="97"/>
      <c r="D194" s="93"/>
      <c r="E194" s="121"/>
      <c r="G194" s="141"/>
      <c r="H194" s="3"/>
    </row>
    <row r="195" spans="1:8" ht="17.25" customHeight="1">
      <c r="A195" s="96"/>
      <c r="B195" s="97"/>
      <c r="D195" s="93"/>
      <c r="E195" s="121"/>
      <c r="G195" s="141"/>
      <c r="H195" s="3"/>
    </row>
    <row r="196" spans="1:8" ht="17.25" customHeight="1">
      <c r="A196" s="96"/>
      <c r="B196" s="97"/>
      <c r="D196" s="93"/>
      <c r="E196" s="121"/>
      <c r="G196" s="136"/>
      <c r="H196" s="3"/>
    </row>
    <row r="197" spans="1:8" ht="17.25" customHeight="1">
      <c r="A197" s="96"/>
      <c r="B197" s="97"/>
      <c r="D197" s="93"/>
      <c r="E197" s="121"/>
      <c r="G197" s="136"/>
      <c r="H197" s="3"/>
    </row>
    <row r="198" spans="1:8" ht="17.25" customHeight="1">
      <c r="A198" s="96"/>
      <c r="B198" s="97"/>
      <c r="D198" s="93"/>
      <c r="E198" s="121"/>
      <c r="G198" s="136"/>
      <c r="H198" s="3"/>
    </row>
    <row r="199" spans="1:8" ht="17.25" customHeight="1">
      <c r="A199" s="96"/>
      <c r="B199" s="97"/>
      <c r="D199" s="93"/>
      <c r="E199" s="121"/>
      <c r="G199" s="136"/>
      <c r="H199" s="3"/>
    </row>
    <row r="200" spans="1:8" ht="17.25" customHeight="1">
      <c r="A200" s="96"/>
      <c r="B200" s="97"/>
      <c r="D200" s="93"/>
      <c r="E200" s="121"/>
      <c r="G200" s="136"/>
      <c r="H200" s="3"/>
    </row>
    <row r="201" spans="1:8" ht="17.25" customHeight="1">
      <c r="A201" s="96"/>
      <c r="B201" s="97"/>
      <c r="D201" s="93"/>
      <c r="E201" s="121"/>
      <c r="G201" s="136"/>
      <c r="H201" s="3"/>
    </row>
    <row r="202" spans="1:8" ht="17.25" customHeight="1">
      <c r="A202" s="96"/>
      <c r="B202" s="97"/>
      <c r="D202" s="93"/>
      <c r="E202" s="121"/>
      <c r="G202" s="136"/>
      <c r="H202" s="3"/>
    </row>
    <row r="203" spans="1:8" ht="17.25" customHeight="1">
      <c r="A203" s="96"/>
      <c r="B203" s="97"/>
      <c r="D203" s="93"/>
      <c r="E203" s="121"/>
      <c r="G203" s="136"/>
      <c r="H203" s="3"/>
    </row>
    <row r="204" spans="1:8" ht="17.25" customHeight="1">
      <c r="A204" s="96"/>
      <c r="B204" s="97"/>
      <c r="D204" s="93"/>
      <c r="E204" s="121"/>
      <c r="G204" s="136"/>
      <c r="H204" s="3"/>
    </row>
    <row r="205" spans="1:8" ht="15" customHeight="1">
      <c r="A205" s="99"/>
      <c r="B205" s="97"/>
      <c r="D205" s="100"/>
      <c r="E205" s="122"/>
      <c r="G205" s="136"/>
      <c r="H205" s="3"/>
    </row>
    <row r="206" spans="1:8" ht="15" customHeight="1">
      <c r="A206" s="96"/>
      <c r="B206" s="97"/>
      <c r="D206" s="101"/>
      <c r="E206" s="123"/>
      <c r="G206" s="136"/>
      <c r="H206" s="3"/>
    </row>
    <row r="207" spans="1:8" ht="15" customHeight="1">
      <c r="A207" s="96"/>
      <c r="B207" s="97"/>
      <c r="D207" s="101"/>
      <c r="E207" s="123"/>
      <c r="G207" s="136"/>
      <c r="H207" s="3"/>
    </row>
    <row r="208" spans="1:8" ht="15" customHeight="1">
      <c r="A208" s="96"/>
      <c r="B208" s="97"/>
      <c r="D208" s="101"/>
      <c r="E208" s="123"/>
      <c r="G208" s="136"/>
      <c r="H208" s="3"/>
    </row>
    <row r="209" spans="1:8" ht="15" customHeight="1">
      <c r="A209" s="96"/>
      <c r="B209" s="97"/>
      <c r="D209" s="101"/>
      <c r="E209" s="123"/>
      <c r="G209" s="136"/>
      <c r="H209" s="3"/>
    </row>
    <row r="210" spans="1:8" ht="15" customHeight="1">
      <c r="A210" s="96"/>
      <c r="B210" s="97"/>
      <c r="D210" s="101"/>
      <c r="E210" s="123"/>
      <c r="G210" s="136"/>
      <c r="H210" s="3"/>
    </row>
    <row r="211" spans="1:8" ht="15" customHeight="1">
      <c r="A211" s="96"/>
      <c r="B211" s="97"/>
      <c r="D211" s="101"/>
      <c r="E211" s="123"/>
      <c r="G211" s="136"/>
      <c r="H211" s="3"/>
    </row>
    <row r="212" spans="1:8" ht="15" customHeight="1">
      <c r="A212" s="102"/>
      <c r="D212" s="101"/>
      <c r="E212" s="123"/>
      <c r="G212" s="136"/>
      <c r="H212" s="3"/>
    </row>
    <row r="213" spans="1:8" ht="15" customHeight="1">
      <c r="A213" s="102"/>
      <c r="D213" s="101"/>
      <c r="E213" s="123"/>
      <c r="G213" s="136"/>
      <c r="H213" s="3"/>
    </row>
    <row r="214" spans="1:8" ht="15" customHeight="1">
      <c r="A214" s="102"/>
      <c r="D214" s="101"/>
      <c r="E214" s="123"/>
      <c r="G214" s="136"/>
      <c r="H214" s="3"/>
    </row>
    <row r="215" spans="1:8" ht="15" customHeight="1">
      <c r="A215" s="102"/>
      <c r="D215" s="101"/>
      <c r="E215" s="123"/>
      <c r="G215" s="142"/>
      <c r="H215" s="3"/>
    </row>
    <row r="216" spans="1:8" ht="15" customHeight="1">
      <c r="A216" s="102"/>
      <c r="D216" s="101"/>
      <c r="E216" s="123"/>
      <c r="G216" s="142"/>
      <c r="H216" s="3"/>
    </row>
    <row r="217" spans="1:8" ht="15" customHeight="1">
      <c r="A217" s="102"/>
      <c r="D217" s="101"/>
      <c r="E217" s="123"/>
      <c r="G217" s="142"/>
      <c r="H217" s="3"/>
    </row>
    <row r="218" spans="1:8" ht="15" customHeight="1">
      <c r="A218" s="102"/>
      <c r="D218" s="101"/>
      <c r="E218" s="123"/>
      <c r="G218" s="142"/>
      <c r="H218" s="3"/>
    </row>
    <row r="219" spans="1:8" ht="15" customHeight="1">
      <c r="A219" s="102"/>
      <c r="D219" s="101"/>
      <c r="E219" s="123"/>
      <c r="G219" s="142"/>
      <c r="H219" s="3"/>
    </row>
    <row r="220" spans="1:8" ht="15" customHeight="1">
      <c r="A220" s="102"/>
      <c r="D220" s="101"/>
      <c r="E220" s="123"/>
      <c r="G220" s="142"/>
      <c r="H220" s="3"/>
    </row>
    <row r="221" spans="1:8" ht="15" customHeight="1">
      <c r="A221" s="102"/>
      <c r="D221" s="101"/>
      <c r="E221" s="123"/>
      <c r="G221" s="142"/>
      <c r="H221" s="3"/>
    </row>
    <row r="222" spans="1:8" ht="15" customHeight="1">
      <c r="A222" s="102"/>
      <c r="D222" s="101"/>
      <c r="E222" s="123"/>
      <c r="G222" s="142"/>
      <c r="H222" s="3"/>
    </row>
    <row r="223" spans="1:8" ht="15" customHeight="1">
      <c r="A223" s="102"/>
      <c r="D223" s="101"/>
      <c r="E223" s="123"/>
      <c r="G223" s="142"/>
      <c r="H223" s="3"/>
    </row>
    <row r="224" spans="1:8" ht="15" customHeight="1">
      <c r="A224" s="102"/>
      <c r="D224" s="101"/>
      <c r="E224" s="123"/>
      <c r="G224" s="142"/>
    </row>
    <row r="225" spans="1:7" ht="15" customHeight="1">
      <c r="A225" s="102"/>
      <c r="D225" s="101"/>
      <c r="E225" s="123"/>
      <c r="G225" s="142"/>
    </row>
    <row r="226" spans="1:7" ht="15" customHeight="1">
      <c r="A226" s="102"/>
      <c r="D226" s="101"/>
      <c r="E226" s="123"/>
      <c r="G226" s="142"/>
    </row>
    <row r="227" spans="1:7" ht="15" customHeight="1">
      <c r="A227" s="102"/>
      <c r="D227" s="101"/>
      <c r="E227" s="123"/>
      <c r="G227" s="142"/>
    </row>
    <row r="228" spans="1:7" ht="15" customHeight="1">
      <c r="A228" s="102"/>
      <c r="D228" s="101"/>
      <c r="E228" s="123"/>
      <c r="G228" s="136"/>
    </row>
    <row r="229" spans="1:7" ht="15" customHeight="1">
      <c r="A229" s="102"/>
      <c r="D229" s="101"/>
      <c r="E229" s="123"/>
      <c r="G229" s="140"/>
    </row>
    <row r="230" spans="1:7" ht="15" customHeight="1">
      <c r="A230" s="102"/>
      <c r="D230" s="101"/>
      <c r="E230" s="123"/>
      <c r="G230" s="140"/>
    </row>
    <row r="231" spans="1:7" ht="15" customHeight="1">
      <c r="A231" s="102"/>
      <c r="D231" s="101"/>
      <c r="E231" s="123"/>
      <c r="G231" s="140"/>
    </row>
    <row r="232" spans="1:7" ht="15" customHeight="1">
      <c r="A232" s="102"/>
      <c r="D232" s="101"/>
      <c r="E232" s="123"/>
      <c r="G232" s="140"/>
    </row>
    <row r="233" spans="1:7" ht="15" customHeight="1">
      <c r="A233" s="102"/>
      <c r="D233" s="101"/>
      <c r="E233" s="123"/>
      <c r="G233" s="140"/>
    </row>
    <row r="234" spans="1:7" ht="15" customHeight="1">
      <c r="A234" s="102"/>
      <c r="D234" s="101"/>
      <c r="E234" s="123"/>
      <c r="G234" s="140"/>
    </row>
    <row r="235" spans="1:7" ht="15" customHeight="1">
      <c r="A235" s="102"/>
      <c r="D235" s="101"/>
      <c r="E235" s="123"/>
      <c r="G235" s="141"/>
    </row>
    <row r="236" spans="1:7" ht="15" customHeight="1">
      <c r="A236" s="102"/>
      <c r="D236" s="101"/>
      <c r="E236" s="123"/>
      <c r="G236" s="136"/>
    </row>
    <row r="237" spans="1:7" ht="15" customHeight="1">
      <c r="A237" s="102"/>
      <c r="D237" s="101"/>
      <c r="E237" s="123"/>
      <c r="G237" s="136"/>
    </row>
    <row r="238" spans="1:7" ht="15" customHeight="1">
      <c r="A238" s="102"/>
      <c r="D238" s="101"/>
      <c r="E238" s="123"/>
      <c r="G238" s="136"/>
    </row>
    <row r="239" spans="1:7" ht="15" customHeight="1">
      <c r="A239" s="102"/>
      <c r="D239" s="101"/>
      <c r="E239" s="123"/>
      <c r="G239" s="136"/>
    </row>
    <row r="240" spans="1:7" ht="15" customHeight="1">
      <c r="A240" s="102"/>
      <c r="D240" s="101"/>
      <c r="E240" s="123"/>
      <c r="G240" s="136"/>
    </row>
    <row r="241" spans="1:7" ht="15" customHeight="1">
      <c r="A241" s="102"/>
      <c r="D241" s="101"/>
      <c r="E241" s="123"/>
      <c r="G241" s="136"/>
    </row>
    <row r="242" spans="1:7" ht="15" customHeight="1">
      <c r="A242" s="102"/>
      <c r="D242" s="101"/>
      <c r="E242" s="123"/>
      <c r="G242" s="148"/>
    </row>
    <row r="243" spans="1:7" ht="15" customHeight="1">
      <c r="A243" s="102"/>
      <c r="D243" s="101"/>
      <c r="E243" s="123"/>
      <c r="G243" s="142"/>
    </row>
    <row r="244" spans="1:7" ht="15" customHeight="1">
      <c r="A244" s="102"/>
      <c r="D244" s="101"/>
      <c r="E244" s="123"/>
      <c r="G244" s="120"/>
    </row>
    <row r="245" spans="1:7" ht="15" customHeight="1">
      <c r="A245" s="102"/>
      <c r="D245" s="101"/>
      <c r="E245" s="123"/>
      <c r="G245" s="120"/>
    </row>
    <row r="246" spans="1:7" ht="15" customHeight="1">
      <c r="A246" s="102"/>
      <c r="D246" s="101"/>
      <c r="E246" s="123"/>
      <c r="G246" s="120"/>
    </row>
    <row r="247" spans="1:7" ht="15" customHeight="1">
      <c r="A247" s="102"/>
      <c r="D247" s="101"/>
      <c r="E247" s="123"/>
      <c r="G247" s="120"/>
    </row>
    <row r="248" spans="1:7" ht="15.75" customHeight="1">
      <c r="D248" s="103"/>
      <c r="E248" s="124"/>
      <c r="G248" s="141"/>
    </row>
    <row r="249" spans="1:7" ht="15.75" customHeight="1">
      <c r="D249" s="103"/>
      <c r="E249" s="124"/>
      <c r="G249" s="140"/>
    </row>
    <row r="250" spans="1:7" ht="15.75" customHeight="1">
      <c r="A250" s="104"/>
      <c r="B250" s="105"/>
      <c r="C250" s="105"/>
      <c r="D250" s="106"/>
      <c r="E250" s="125"/>
      <c r="G250" s="140"/>
    </row>
    <row r="251" spans="1:7">
      <c r="A251" s="104"/>
      <c r="B251" s="107"/>
      <c r="C251" s="107"/>
      <c r="D251" s="108"/>
      <c r="E251" s="126"/>
      <c r="G251" s="140"/>
    </row>
    <row r="252" spans="1:7" hidden="1">
      <c r="A252" s="104"/>
      <c r="B252" s="107"/>
      <c r="C252" s="107"/>
      <c r="D252" s="109"/>
      <c r="E252" s="123"/>
      <c r="G252" s="141"/>
    </row>
    <row r="253" spans="1:7" hidden="1">
      <c r="A253" s="104"/>
      <c r="B253" s="107"/>
      <c r="C253" s="107"/>
      <c r="D253" s="109"/>
      <c r="E253" s="123"/>
      <c r="G253" s="140"/>
    </row>
    <row r="254" spans="1:7" hidden="1">
      <c r="A254" s="104"/>
      <c r="B254" s="107"/>
      <c r="C254" s="107"/>
      <c r="D254" s="109"/>
      <c r="E254" s="123"/>
      <c r="G254" s="137"/>
    </row>
    <row r="255" spans="1:7" hidden="1">
      <c r="A255" s="104"/>
      <c r="B255" s="107"/>
      <c r="C255" s="107"/>
      <c r="D255" s="109"/>
      <c r="E255" s="123"/>
      <c r="G255" s="137"/>
    </row>
    <row r="256" spans="1:7" hidden="1">
      <c r="A256" s="104"/>
      <c r="B256" s="107"/>
      <c r="C256" s="107"/>
      <c r="D256" s="109"/>
      <c r="E256" s="123"/>
      <c r="G256" s="137"/>
    </row>
    <row r="257" spans="1:7">
      <c r="A257" s="104"/>
      <c r="B257" s="107"/>
      <c r="C257" s="107"/>
      <c r="D257" s="109"/>
      <c r="E257" s="123"/>
      <c r="G257" s="137"/>
    </row>
    <row r="258" spans="1:7">
      <c r="A258" s="104"/>
      <c r="B258" s="107"/>
      <c r="C258" s="107"/>
      <c r="D258" s="109"/>
      <c r="E258" s="123"/>
      <c r="G258" s="137"/>
    </row>
    <row r="259" spans="1:7" hidden="1">
      <c r="A259" s="104"/>
      <c r="B259" s="107"/>
      <c r="C259" s="107"/>
      <c r="D259" s="109"/>
      <c r="E259" s="123"/>
      <c r="G259" s="137"/>
    </row>
    <row r="260" spans="1:7" ht="30" customHeight="1">
      <c r="A260" s="104"/>
      <c r="B260" s="107"/>
      <c r="C260" s="107"/>
      <c r="D260" s="110"/>
      <c r="E260" s="127"/>
      <c r="G260" s="137"/>
    </row>
    <row r="261" spans="1:7">
      <c r="A261" s="104"/>
      <c r="B261" s="107"/>
      <c r="C261" s="107"/>
      <c r="D261" s="109"/>
      <c r="E261" s="123"/>
      <c r="G261" s="137"/>
    </row>
    <row r="262" spans="1:7">
      <c r="A262" s="104"/>
      <c r="B262" s="107"/>
      <c r="C262" s="107"/>
      <c r="D262" s="109"/>
      <c r="E262" s="123"/>
      <c r="G262" s="137"/>
    </row>
    <row r="263" spans="1:7">
      <c r="A263" s="104"/>
      <c r="B263" s="107"/>
      <c r="C263" s="107"/>
      <c r="D263" s="109"/>
      <c r="E263" s="123"/>
      <c r="G263" s="137"/>
    </row>
    <row r="264" spans="1:7" ht="15" hidden="1" customHeight="1">
      <c r="A264" s="104"/>
      <c r="B264" s="107"/>
      <c r="C264" s="107"/>
      <c r="D264" s="109"/>
      <c r="E264" s="123"/>
      <c r="G264" s="137"/>
    </row>
    <row r="265" spans="1:7">
      <c r="A265" s="104"/>
      <c r="B265" s="107"/>
      <c r="C265" s="107"/>
      <c r="D265" s="109"/>
      <c r="E265" s="123"/>
      <c r="G265" s="137"/>
    </row>
    <row r="266" spans="1:7" ht="15.95" customHeight="1">
      <c r="A266" s="104"/>
      <c r="B266" s="107"/>
      <c r="C266" s="107"/>
      <c r="D266" s="101"/>
      <c r="E266" s="123"/>
      <c r="G266" s="137"/>
    </row>
    <row r="267" spans="1:7" ht="31.5" customHeight="1">
      <c r="A267" s="104"/>
      <c r="B267" s="107"/>
      <c r="C267" s="107"/>
      <c r="D267" s="111"/>
      <c r="E267" s="128"/>
      <c r="G267" s="137"/>
    </row>
    <row r="268" spans="1:7" ht="30" customHeight="1">
      <c r="A268" s="104"/>
      <c r="B268" s="107"/>
      <c r="C268" s="107"/>
      <c r="D268" s="110"/>
      <c r="E268" s="127"/>
      <c r="G268" s="137"/>
    </row>
    <row r="269" spans="1:7" ht="15" customHeight="1">
      <c r="A269" s="104"/>
      <c r="B269" s="107"/>
      <c r="C269" s="107"/>
      <c r="D269" s="101"/>
      <c r="E269" s="123"/>
      <c r="G269" s="137"/>
    </row>
    <row r="270" spans="1:7" ht="15" customHeight="1">
      <c r="A270" s="104"/>
      <c r="B270" s="107"/>
      <c r="C270" s="107"/>
      <c r="D270" s="101"/>
      <c r="E270" s="123"/>
      <c r="G270" s="137"/>
    </row>
    <row r="271" spans="1:7" ht="15" customHeight="1">
      <c r="A271" s="104"/>
      <c r="B271" s="107"/>
      <c r="C271" s="107"/>
      <c r="D271" s="109"/>
      <c r="E271" s="123"/>
      <c r="G271" s="137"/>
    </row>
    <row r="272" spans="1:7" ht="15" customHeight="1">
      <c r="A272" s="104"/>
      <c r="B272" s="107"/>
      <c r="C272" s="107"/>
      <c r="D272" s="108"/>
      <c r="E272" s="126"/>
      <c r="G272" s="137"/>
    </row>
    <row r="273" spans="1:7" ht="16.5" customHeight="1">
      <c r="A273" s="104"/>
      <c r="B273" s="107"/>
      <c r="C273" s="107"/>
      <c r="D273" s="109"/>
      <c r="E273" s="123"/>
      <c r="G273" s="137"/>
    </row>
    <row r="274" spans="1:7">
      <c r="A274" s="104"/>
      <c r="B274" s="107"/>
      <c r="C274" s="107"/>
      <c r="D274" s="112"/>
      <c r="E274" s="129"/>
      <c r="G274" s="137"/>
    </row>
    <row r="275" spans="1:7">
      <c r="A275" s="104"/>
      <c r="B275" s="107"/>
      <c r="C275" s="107"/>
      <c r="D275" s="109"/>
      <c r="E275" s="123"/>
      <c r="G275" s="137"/>
    </row>
    <row r="276" spans="1:7">
      <c r="A276" s="104"/>
      <c r="B276" s="105"/>
      <c r="C276" s="105"/>
      <c r="D276" s="113"/>
      <c r="E276" s="130"/>
      <c r="G276" s="137"/>
    </row>
    <row r="277" spans="1:7" ht="30" customHeight="1">
      <c r="A277" s="104"/>
      <c r="B277" s="107"/>
      <c r="C277" s="107"/>
      <c r="D277" s="101"/>
      <c r="E277" s="123"/>
      <c r="G277" s="137"/>
    </row>
    <row r="278" spans="1:7">
      <c r="A278" s="104"/>
      <c r="B278" s="107"/>
      <c r="C278" s="107"/>
      <c r="D278" s="108"/>
      <c r="E278" s="126"/>
      <c r="G278" s="137"/>
    </row>
    <row r="279" spans="1:7">
      <c r="A279" s="104"/>
      <c r="B279" s="107"/>
      <c r="C279" s="107"/>
      <c r="D279" s="109"/>
      <c r="E279" s="123"/>
      <c r="G279" s="137"/>
    </row>
    <row r="280" spans="1:7">
      <c r="A280" s="104"/>
      <c r="B280" s="107"/>
      <c r="C280" s="107"/>
      <c r="D280" s="109"/>
      <c r="E280" s="123"/>
      <c r="G280" s="137"/>
    </row>
    <row r="281" spans="1:7">
      <c r="A281" s="104"/>
      <c r="B281" s="107"/>
      <c r="C281" s="107"/>
      <c r="D281" s="114"/>
      <c r="E281" s="131"/>
      <c r="G281" s="137"/>
    </row>
    <row r="282" spans="1:7" ht="15" customHeight="1">
      <c r="A282" s="104"/>
      <c r="B282" s="107"/>
      <c r="C282" s="107"/>
      <c r="D282" s="101"/>
      <c r="E282" s="123"/>
      <c r="G282" s="137"/>
    </row>
    <row r="283" spans="1:7" ht="30" customHeight="1">
      <c r="A283" s="104"/>
      <c r="B283" s="107"/>
      <c r="C283" s="107"/>
      <c r="D283" s="110"/>
      <c r="E283" s="127"/>
      <c r="G283" s="137"/>
    </row>
    <row r="284" spans="1:7" hidden="1">
      <c r="A284" s="104"/>
      <c r="B284" s="107"/>
      <c r="C284" s="107"/>
      <c r="D284" s="109"/>
      <c r="E284" s="123"/>
      <c r="G284" s="137"/>
    </row>
    <row r="285" spans="1:7">
      <c r="A285" s="104"/>
      <c r="B285" s="107"/>
      <c r="C285" s="107"/>
      <c r="D285" s="109"/>
      <c r="E285" s="123"/>
      <c r="G285" s="137"/>
    </row>
    <row r="286" spans="1:7" ht="15.75" hidden="1" customHeight="1">
      <c r="A286" s="104"/>
      <c r="B286" s="107"/>
      <c r="C286" s="107"/>
      <c r="D286" s="109"/>
      <c r="E286" s="123"/>
      <c r="G286" s="137"/>
    </row>
    <row r="287" spans="1:7">
      <c r="A287" s="104"/>
      <c r="B287" s="107"/>
      <c r="C287" s="107"/>
      <c r="D287" s="109"/>
      <c r="E287" s="123"/>
      <c r="G287" s="137"/>
    </row>
    <row r="288" spans="1:7">
      <c r="A288" s="104"/>
      <c r="B288" s="107"/>
      <c r="C288" s="107"/>
      <c r="D288" s="109"/>
      <c r="E288" s="123"/>
      <c r="G288" s="137"/>
    </row>
    <row r="289" spans="1:7">
      <c r="A289" s="104"/>
      <c r="B289" s="107"/>
      <c r="C289" s="107"/>
      <c r="D289" s="115"/>
      <c r="E289" s="123"/>
      <c r="G289" s="137"/>
    </row>
    <row r="290" spans="1:7">
      <c r="A290" s="104"/>
      <c r="B290" s="107"/>
      <c r="C290" s="107"/>
      <c r="D290" s="115"/>
      <c r="E290" s="123"/>
      <c r="G290" s="137"/>
    </row>
    <row r="291" spans="1:7">
      <c r="A291" s="102"/>
      <c r="D291" s="109"/>
      <c r="E291" s="123"/>
      <c r="G291" s="137"/>
    </row>
    <row r="292" spans="1:7">
      <c r="A292" s="102"/>
      <c r="D292" s="108"/>
      <c r="E292" s="126"/>
      <c r="G292" s="137"/>
    </row>
    <row r="293" spans="1:7" ht="30" customHeight="1">
      <c r="A293" s="102"/>
      <c r="D293" s="110"/>
      <c r="E293" s="127"/>
      <c r="G293" s="137"/>
    </row>
    <row r="294" spans="1:7" ht="33" customHeight="1">
      <c r="A294" s="102"/>
      <c r="D294" s="116"/>
      <c r="E294" s="128"/>
      <c r="G294" s="137"/>
    </row>
    <row r="295" spans="1:7" ht="15" customHeight="1">
      <c r="A295" s="102"/>
      <c r="D295" s="101"/>
      <c r="E295" s="123"/>
      <c r="G295" s="137"/>
    </row>
    <row r="296" spans="1:7" ht="15" customHeight="1">
      <c r="A296" s="102"/>
      <c r="D296" s="101"/>
      <c r="E296" s="123"/>
      <c r="G296" s="137"/>
    </row>
    <row r="297" spans="1:7" ht="30" customHeight="1">
      <c r="A297" s="102"/>
      <c r="D297" s="101"/>
      <c r="E297" s="123"/>
      <c r="G297" s="137"/>
    </row>
    <row r="298" spans="1:7" ht="15.95" customHeight="1">
      <c r="A298" s="102"/>
      <c r="D298" s="108"/>
      <c r="E298" s="126"/>
      <c r="G298" s="137"/>
    </row>
    <row r="299" spans="1:7" ht="15.95" customHeight="1">
      <c r="A299" s="102"/>
      <c r="D299" s="108"/>
      <c r="E299" s="126"/>
      <c r="G299" s="137"/>
    </row>
    <row r="300" spans="1:7" ht="30.75" customHeight="1">
      <c r="A300" s="102"/>
      <c r="D300" s="111"/>
      <c r="E300" s="128"/>
      <c r="G300" s="137"/>
    </row>
    <row r="301" spans="1:7" ht="15.95" customHeight="1">
      <c r="A301" s="102"/>
      <c r="D301" s="101"/>
      <c r="E301" s="123"/>
      <c r="G301" s="137"/>
    </row>
    <row r="302" spans="1:7" ht="18" customHeight="1">
      <c r="A302" s="102"/>
      <c r="D302" s="116"/>
      <c r="E302" s="128"/>
      <c r="G302" s="137"/>
    </row>
    <row r="303" spans="1:7" ht="15.95" customHeight="1">
      <c r="A303" s="102"/>
      <c r="D303" s="108"/>
      <c r="E303" s="126"/>
      <c r="G303" s="137"/>
    </row>
    <row r="304" spans="1:7">
      <c r="A304" s="102"/>
      <c r="D304" s="109"/>
      <c r="E304" s="123"/>
      <c r="G304" s="137"/>
    </row>
    <row r="305" spans="1:7">
      <c r="A305" s="104"/>
      <c r="B305" s="107"/>
      <c r="C305" s="107"/>
      <c r="D305" s="112"/>
      <c r="E305" s="129"/>
      <c r="G305" s="137"/>
    </row>
    <row r="306" spans="1:7" ht="15" customHeight="1">
      <c r="D306" s="117"/>
      <c r="E306" s="132"/>
      <c r="G306" s="137"/>
    </row>
    <row r="307" spans="1:7" ht="15" customHeight="1">
      <c r="D307" s="100"/>
      <c r="E307" s="122"/>
      <c r="G307" s="137"/>
    </row>
    <row r="308" spans="1:7" ht="15" customHeight="1">
      <c r="D308" s="100"/>
      <c r="E308" s="122"/>
      <c r="G308" s="137"/>
    </row>
    <row r="309" spans="1:7" ht="15" customHeight="1">
      <c r="D309" s="100"/>
      <c r="E309" s="122"/>
      <c r="G309" s="137"/>
    </row>
    <row r="310" spans="1:7" ht="15" customHeight="1">
      <c r="D310" s="100"/>
      <c r="E310" s="122"/>
      <c r="G310" s="137"/>
    </row>
    <row r="311" spans="1:7" ht="15" customHeight="1">
      <c r="D311" s="100"/>
      <c r="E311" s="122"/>
      <c r="G311" s="137"/>
    </row>
    <row r="312" spans="1:7" ht="15" customHeight="1">
      <c r="D312" s="100"/>
      <c r="E312" s="122"/>
      <c r="G312" s="137"/>
    </row>
    <row r="313" spans="1:7" ht="15" customHeight="1">
      <c r="D313" s="100"/>
      <c r="E313" s="122"/>
      <c r="G313" s="137"/>
    </row>
    <row r="314" spans="1:7" ht="15" customHeight="1">
      <c r="D314" s="100"/>
      <c r="E314" s="122"/>
      <c r="G314" s="137"/>
    </row>
    <row r="315" spans="1:7">
      <c r="G315" s="137"/>
    </row>
    <row r="316" spans="1:7">
      <c r="G316" s="137"/>
    </row>
    <row r="317" spans="1:7">
      <c r="G317" s="137"/>
    </row>
    <row r="318" spans="1:7">
      <c r="D318" s="100"/>
      <c r="E318" s="122"/>
    </row>
    <row r="319" spans="1:7" ht="15" customHeight="1">
      <c r="A319" s="102"/>
      <c r="D319" s="118"/>
      <c r="E319" s="133"/>
    </row>
    <row r="320" spans="1:7" ht="15" customHeight="1">
      <c r="A320" s="102"/>
      <c r="D320" s="114"/>
      <c r="E320" s="131"/>
    </row>
    <row r="321" spans="1:5" ht="15" customHeight="1">
      <c r="A321" s="104"/>
      <c r="B321" s="107"/>
      <c r="C321" s="107"/>
      <c r="D321" s="114"/>
      <c r="E321" s="131"/>
    </row>
    <row r="329" spans="1:5">
      <c r="D329" s="108"/>
      <c r="E329" s="126"/>
    </row>
  </sheetData>
  <mergeCells count="5">
    <mergeCell ref="A1:D1"/>
    <mergeCell ref="A52:D52"/>
    <mergeCell ref="A3:C3"/>
    <mergeCell ref="A53:C53"/>
    <mergeCell ref="A2:D2"/>
  </mergeCells>
  <pageMargins left="0.59055118110236227" right="0.39370078740157483" top="0.39370078740157483" bottom="0.39370078740157483" header="0.39370078740157483" footer="0.39370078740157483"/>
  <pageSetup paperSize="9" scale="65" firstPageNumber="19" orientation="portrait" useFirstPageNumber="1" r:id="rId1"/>
  <headerFooter alignWithMargins="0">
    <oddFooter>&amp;C&amp;P</oddFooter>
  </headerFooter>
  <rowBreaks count="2" manualBreakCount="2">
    <brk id="57" max="6" man="1"/>
    <brk id="2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Analitika</vt:lpstr>
      <vt:lpstr>Analitika!Ispis_naslova</vt:lpstr>
      <vt:lpstr>Analitika!Podrucje_ispisa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Katarina Nesterović</cp:lastModifiedBy>
  <cp:lastPrinted>2019-09-04T13:46:04Z</cp:lastPrinted>
  <dcterms:created xsi:type="dcterms:W3CDTF">2018-09-03T11:05:37Z</dcterms:created>
  <dcterms:modified xsi:type="dcterms:W3CDTF">2019-09-04T13:48:47Z</dcterms:modified>
</cp:coreProperties>
</file>